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14520" windowHeight="12780" firstSheet="1" activeTab="1"/>
  </bookViews>
  <sheets>
    <sheet name="výstup" sheetId="5" state="hidden" r:id="rId1"/>
    <sheet name="k tisku" sheetId="6" r:id="rId2"/>
    <sheet name="List2" sheetId="2" r:id="rId3"/>
    <sheet name="List3" sheetId="3" r:id="rId4"/>
  </sheets>
  <externalReferences>
    <externalReference r:id="rId5"/>
    <externalReference r:id="rId6"/>
  </externalReferences>
  <definedNames>
    <definedName name="_xlnm._FilterDatabase" localSheetId="0" hidden="1">výstup!$A$105:$R$113</definedName>
  </definedNames>
  <calcPr calcId="125725"/>
</workbook>
</file>

<file path=xl/calcChain.xml><?xml version="1.0" encoding="utf-8"?>
<calcChain xmlns="http://schemas.openxmlformats.org/spreadsheetml/2006/main">
  <c r="A201" i="6"/>
  <c r="B201"/>
  <c r="C201"/>
  <c r="D201"/>
  <c r="D111"/>
  <c r="C111"/>
  <c r="B111"/>
  <c r="A111"/>
  <c r="A103"/>
  <c r="B103"/>
  <c r="C103"/>
  <c r="D103"/>
  <c r="A104"/>
  <c r="B104"/>
  <c r="C104"/>
  <c r="D104"/>
  <c r="A105"/>
  <c r="B105"/>
  <c r="C105"/>
  <c r="D105"/>
  <c r="A106"/>
  <c r="B106"/>
  <c r="C106"/>
  <c r="D106"/>
  <c r="A107"/>
  <c r="B107"/>
  <c r="C107"/>
  <c r="D107"/>
  <c r="A108"/>
  <c r="B108"/>
  <c r="C108"/>
  <c r="D108"/>
  <c r="A109"/>
  <c r="B109"/>
  <c r="C109"/>
  <c r="D109"/>
  <c r="A110"/>
  <c r="B110"/>
  <c r="C110"/>
  <c r="D110"/>
  <c r="D87"/>
  <c r="C87"/>
  <c r="B87"/>
  <c r="A87"/>
  <c r="A74"/>
  <c r="B74"/>
  <c r="C74"/>
  <c r="D74"/>
  <c r="A75"/>
  <c r="B75"/>
  <c r="C75"/>
  <c r="D75"/>
  <c r="A76"/>
  <c r="B76"/>
  <c r="C76"/>
  <c r="D76"/>
  <c r="A77"/>
  <c r="B77"/>
  <c r="C77"/>
  <c r="D77"/>
  <c r="A78"/>
  <c r="B78"/>
  <c r="C78"/>
  <c r="D78"/>
  <c r="A79"/>
  <c r="B79"/>
  <c r="C79"/>
  <c r="D79"/>
  <c r="A80"/>
  <c r="B80"/>
  <c r="C80"/>
  <c r="D80"/>
  <c r="A81"/>
  <c r="B81"/>
  <c r="C81"/>
  <c r="D81"/>
  <c r="A82"/>
  <c r="B82"/>
  <c r="C82"/>
  <c r="D82"/>
  <c r="A83"/>
  <c r="B83"/>
  <c r="C83"/>
  <c r="D83"/>
  <c r="A84"/>
  <c r="B84"/>
  <c r="C84"/>
  <c r="D84"/>
  <c r="A85"/>
  <c r="B85"/>
  <c r="C85"/>
  <c r="D85"/>
  <c r="A86"/>
  <c r="B86"/>
  <c r="C86"/>
  <c r="D86"/>
  <c r="D44"/>
  <c r="D45"/>
  <c r="D46"/>
  <c r="D47"/>
  <c r="D48"/>
  <c r="D49"/>
  <c r="D50"/>
  <c r="D51"/>
  <c r="D52"/>
  <c r="D53"/>
  <c r="D54"/>
  <c r="D55"/>
  <c r="D56"/>
  <c r="D57"/>
  <c r="D58"/>
  <c r="D59"/>
  <c r="D60"/>
  <c r="A59"/>
  <c r="B59"/>
  <c r="C59"/>
  <c r="A60"/>
  <c r="B60"/>
  <c r="C60"/>
  <c r="A44"/>
  <c r="B44"/>
  <c r="C44"/>
  <c r="A45"/>
  <c r="B45"/>
  <c r="C45"/>
  <c r="A46"/>
  <c r="B46"/>
  <c r="C46"/>
  <c r="A47"/>
  <c r="B47"/>
  <c r="C47"/>
  <c r="A48"/>
  <c r="B48"/>
  <c r="C48"/>
  <c r="A49"/>
  <c r="B49"/>
  <c r="C49"/>
  <c r="A50"/>
  <c r="B50"/>
  <c r="C50"/>
  <c r="A51"/>
  <c r="B51"/>
  <c r="C51"/>
  <c r="A52"/>
  <c r="B52"/>
  <c r="C52"/>
  <c r="A53"/>
  <c r="B53"/>
  <c r="C53"/>
  <c r="A54"/>
  <c r="B54"/>
  <c r="C54"/>
  <c r="A55"/>
  <c r="B55"/>
  <c r="C55"/>
  <c r="A56"/>
  <c r="B56"/>
  <c r="C56"/>
  <c r="A57"/>
  <c r="B57"/>
  <c r="C57"/>
  <c r="A58"/>
  <c r="B58"/>
  <c r="C58"/>
  <c r="P58" i="5"/>
  <c r="R58" s="1"/>
  <c r="Q58"/>
  <c r="P52"/>
  <c r="Q52"/>
  <c r="P54"/>
  <c r="Q54"/>
  <c r="P203"/>
  <c r="Q203"/>
  <c r="P222"/>
  <c r="P218"/>
  <c r="P216"/>
  <c r="P214"/>
  <c r="P212"/>
  <c r="P211"/>
  <c r="P207"/>
  <c r="P206"/>
  <c r="P205"/>
  <c r="P204"/>
  <c r="P199"/>
  <c r="P197"/>
  <c r="P195"/>
  <c r="P193"/>
  <c r="P191"/>
  <c r="P189"/>
  <c r="P187"/>
  <c r="P186"/>
  <c r="P185"/>
  <c r="P184"/>
  <c r="P180"/>
  <c r="P179"/>
  <c r="P178"/>
  <c r="P174"/>
  <c r="P173"/>
  <c r="P172"/>
  <c r="P168"/>
  <c r="P171"/>
  <c r="P170"/>
  <c r="P169"/>
  <c r="P167"/>
  <c r="P166"/>
  <c r="P162"/>
  <c r="P161"/>
  <c r="P152"/>
  <c r="P160"/>
  <c r="P151"/>
  <c r="P157"/>
  <c r="P156"/>
  <c r="P155"/>
  <c r="P154"/>
  <c r="P153"/>
  <c r="P150"/>
  <c r="P149"/>
  <c r="P148"/>
  <c r="P159"/>
  <c r="P147"/>
  <c r="P146"/>
  <c r="P158"/>
  <c r="P145"/>
  <c r="P144"/>
  <c r="P143"/>
  <c r="P139"/>
  <c r="P137"/>
  <c r="P135"/>
  <c r="P134"/>
  <c r="P132"/>
  <c r="P131"/>
  <c r="P133"/>
  <c r="P136"/>
  <c r="P123"/>
  <c r="P129"/>
  <c r="P126"/>
  <c r="P130"/>
  <c r="P128"/>
  <c r="P124"/>
  <c r="P127"/>
  <c r="P125"/>
  <c r="P138"/>
  <c r="P119"/>
  <c r="P117"/>
  <c r="P115"/>
  <c r="P114"/>
  <c r="P112"/>
  <c r="P113"/>
  <c r="P108"/>
  <c r="P107"/>
  <c r="P106"/>
  <c r="P105"/>
  <c r="P110"/>
  <c r="P111"/>
  <c r="P109"/>
  <c r="P101"/>
  <c r="P99"/>
  <c r="P98"/>
  <c r="P97"/>
  <c r="P96"/>
  <c r="P95"/>
  <c r="P94"/>
  <c r="P90"/>
  <c r="P89"/>
  <c r="P88"/>
  <c r="P87"/>
  <c r="P81"/>
  <c r="P86"/>
  <c r="P83"/>
  <c r="P77"/>
  <c r="P79"/>
  <c r="P82"/>
  <c r="P75"/>
  <c r="P84"/>
  <c r="P85"/>
  <c r="P78"/>
  <c r="P80"/>
  <c r="P76"/>
  <c r="P74"/>
  <c r="P65"/>
  <c r="P60"/>
  <c r="P59"/>
  <c r="P64"/>
  <c r="P62"/>
  <c r="P61"/>
  <c r="P57"/>
  <c r="P67"/>
  <c r="P63"/>
  <c r="P56"/>
  <c r="P55"/>
  <c r="P53"/>
  <c r="P51"/>
  <c r="P66"/>
  <c r="P50"/>
  <c r="P46"/>
  <c r="P44"/>
  <c r="P42"/>
  <c r="P41"/>
  <c r="P40"/>
  <c r="P36"/>
  <c r="P32"/>
  <c r="P35"/>
  <c r="P33"/>
  <c r="P34"/>
  <c r="P28"/>
  <c r="P26"/>
  <c r="P24"/>
  <c r="P22"/>
  <c r="P21"/>
  <c r="P20"/>
  <c r="P19"/>
  <c r="P18"/>
  <c r="P16"/>
  <c r="P17"/>
  <c r="P14"/>
  <c r="P15"/>
  <c r="P13"/>
  <c r="P12"/>
  <c r="P11"/>
  <c r="P7"/>
  <c r="R52" l="1"/>
  <c r="R203"/>
  <c r="R54"/>
  <c r="A31" i="6"/>
  <c r="B115"/>
  <c r="A227"/>
  <c r="C226"/>
  <c r="B226"/>
  <c r="A226"/>
  <c r="A225"/>
  <c r="R230" i="5"/>
  <c r="D226" i="6" s="1"/>
  <c r="A34"/>
  <c r="A35"/>
  <c r="A33"/>
  <c r="A224" l="1"/>
  <c r="B223"/>
  <c r="C223"/>
  <c r="D223"/>
  <c r="A223"/>
  <c r="A220"/>
  <c r="A219"/>
  <c r="A218"/>
  <c r="A216"/>
  <c r="A214"/>
  <c r="A211"/>
  <c r="A212"/>
  <c r="A210"/>
  <c r="A209"/>
  <c r="B208"/>
  <c r="C208"/>
  <c r="D208"/>
  <c r="A208"/>
  <c r="A202"/>
  <c r="A203"/>
  <c r="A204"/>
  <c r="A205"/>
  <c r="A200"/>
  <c r="A199"/>
  <c r="A197"/>
  <c r="A195"/>
  <c r="A193"/>
  <c r="A191"/>
  <c r="A189"/>
  <c r="A187"/>
  <c r="A182"/>
  <c r="A183"/>
  <c r="A184"/>
  <c r="A185"/>
  <c r="A181"/>
  <c r="A180"/>
  <c r="A178"/>
  <c r="A177"/>
  <c r="A176"/>
  <c r="A175"/>
  <c r="A165"/>
  <c r="A166"/>
  <c r="A167"/>
  <c r="A168"/>
  <c r="A169"/>
  <c r="A170"/>
  <c r="A171"/>
  <c r="A172"/>
  <c r="A173"/>
  <c r="A164"/>
  <c r="A163"/>
  <c r="A16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41"/>
  <c r="A140"/>
  <c r="A139"/>
  <c r="B138"/>
  <c r="C138"/>
  <c r="D138"/>
  <c r="A138"/>
  <c r="A133"/>
  <c r="A134"/>
  <c r="A135"/>
  <c r="A128"/>
  <c r="A129"/>
  <c r="A130"/>
  <c r="A131"/>
  <c r="A132"/>
  <c r="A119"/>
  <c r="A120"/>
  <c r="A121"/>
  <c r="A122"/>
  <c r="A123"/>
  <c r="A124"/>
  <c r="A125"/>
  <c r="A126"/>
  <c r="A127"/>
  <c r="A118"/>
  <c r="A117"/>
  <c r="A115"/>
  <c r="A113"/>
  <c r="A102"/>
  <c r="A101"/>
  <c r="A100"/>
  <c r="A98"/>
  <c r="A95"/>
  <c r="A96"/>
  <c r="A94"/>
  <c r="A93"/>
  <c r="A92"/>
  <c r="A91"/>
  <c r="A90"/>
  <c r="A89"/>
  <c r="A73"/>
  <c r="A72"/>
  <c r="A71"/>
  <c r="A70"/>
  <c r="A69"/>
  <c r="B68"/>
  <c r="C68"/>
  <c r="D68"/>
  <c r="A68"/>
  <c r="A43"/>
  <c r="A42"/>
  <c r="A41"/>
  <c r="A39"/>
  <c r="A37"/>
  <c r="A32"/>
  <c r="A26"/>
  <c r="A27"/>
  <c r="A28"/>
  <c r="A29"/>
  <c r="A25"/>
  <c r="A24"/>
  <c r="A22"/>
  <c r="A20"/>
  <c r="A18"/>
  <c r="A7"/>
  <c r="A8"/>
  <c r="A9"/>
  <c r="A10"/>
  <c r="A11"/>
  <c r="A12"/>
  <c r="A13"/>
  <c r="A14"/>
  <c r="A15"/>
  <c r="A16"/>
  <c r="A6"/>
  <c r="A5"/>
  <c r="A4"/>
  <c r="A3"/>
  <c r="B2"/>
  <c r="C2"/>
  <c r="D2"/>
  <c r="A2"/>
  <c r="B35"/>
  <c r="B39"/>
  <c r="B37"/>
  <c r="B28"/>
  <c r="B22"/>
  <c r="B18"/>
  <c r="B10"/>
  <c r="B214"/>
  <c r="B205"/>
  <c r="B197"/>
  <c r="B151"/>
  <c r="B130"/>
  <c r="B216" l="1"/>
  <c r="B212"/>
  <c r="B211"/>
  <c r="B203"/>
  <c r="B204"/>
  <c r="B202"/>
  <c r="B195"/>
  <c r="B193"/>
  <c r="B191"/>
  <c r="B189"/>
  <c r="B187"/>
  <c r="B185"/>
  <c r="B184"/>
  <c r="B183"/>
  <c r="B182"/>
  <c r="B178"/>
  <c r="B177"/>
  <c r="B173"/>
  <c r="B172"/>
  <c r="B170"/>
  <c r="B171"/>
  <c r="B169"/>
  <c r="B168"/>
  <c r="B167"/>
  <c r="B166"/>
  <c r="B161"/>
  <c r="B160"/>
  <c r="B156"/>
  <c r="B153"/>
  <c r="B154"/>
  <c r="B155"/>
  <c r="B159"/>
  <c r="B152"/>
  <c r="B158"/>
  <c r="B157"/>
  <c r="B150"/>
  <c r="B148"/>
  <c r="B149"/>
  <c r="B147"/>
  <c r="B146"/>
  <c r="B145"/>
  <c r="B144"/>
  <c r="B143"/>
  <c r="B142"/>
  <c r="B135"/>
  <c r="B133"/>
  <c r="B134"/>
  <c r="B131"/>
  <c r="B128"/>
  <c r="B132"/>
  <c r="B129"/>
  <c r="B125"/>
  <c r="B120"/>
  <c r="B126"/>
  <c r="B119"/>
  <c r="B127"/>
  <c r="B123"/>
  <c r="B121"/>
  <c r="B122"/>
  <c r="B124"/>
  <c r="B113"/>
  <c r="B102"/>
  <c r="B98"/>
  <c r="B96"/>
  <c r="B95"/>
  <c r="B94"/>
  <c r="B93"/>
  <c r="B92"/>
  <c r="B91"/>
  <c r="B73"/>
  <c r="B43"/>
  <c r="B34"/>
  <c r="B33"/>
  <c r="B29"/>
  <c r="B20"/>
  <c r="B16"/>
  <c r="B15"/>
  <c r="B14"/>
  <c r="B13"/>
  <c r="B12"/>
  <c r="B11"/>
  <c r="B9"/>
  <c r="B8"/>
  <c r="B7"/>
  <c r="B31" l="1"/>
  <c r="P164" i="5"/>
  <c r="B163" i="6" s="1"/>
  <c r="B165"/>
  <c r="P220" i="5"/>
  <c r="B218" i="6" s="1"/>
  <c r="B220"/>
  <c r="B26"/>
  <c r="B27"/>
  <c r="P141" i="5"/>
  <c r="B140" i="6" s="1"/>
  <c r="P209" i="5"/>
  <c r="B209" i="6" s="1"/>
  <c r="P182" i="5"/>
  <c r="B180" i="6" s="1"/>
  <c r="P9" i="5"/>
  <c r="B5" i="6" s="1"/>
  <c r="P38" i="5"/>
  <c r="P92"/>
  <c r="B89" i="6" s="1"/>
  <c r="P121" i="5"/>
  <c r="B117" i="6" s="1"/>
  <c r="P30" i="5"/>
  <c r="B24" i="6" s="1"/>
  <c r="P48" i="5"/>
  <c r="B41" i="6" s="1"/>
  <c r="P103" i="5"/>
  <c r="B100" i="6" s="1"/>
  <c r="P176" i="5"/>
  <c r="B175" i="6" s="1"/>
  <c r="P201" i="5"/>
  <c r="B199" i="6" s="1"/>
  <c r="P72" i="5"/>
  <c r="P70" l="1"/>
  <c r="B69" i="6" s="1"/>
  <c r="B71"/>
  <c r="P5" i="5"/>
  <c r="B3" i="6" s="1"/>
  <c r="P225" i="5" l="1"/>
  <c r="P228" l="1"/>
  <c r="B224" i="6"/>
  <c r="P231" i="5" l="1"/>
  <c r="R227"/>
  <c r="B227" i="6" l="1"/>
  <c r="Q222" i="5" l="1"/>
  <c r="Q216"/>
  <c r="Q212"/>
  <c r="Q207"/>
  <c r="Q205"/>
  <c r="Q199"/>
  <c r="Q195"/>
  <c r="Q191"/>
  <c r="Q187"/>
  <c r="Q185"/>
  <c r="Q180"/>
  <c r="R180" s="1"/>
  <c r="Q178"/>
  <c r="Q173"/>
  <c r="Q168"/>
  <c r="Q170"/>
  <c r="Q167"/>
  <c r="Q162"/>
  <c r="Q152"/>
  <c r="Q151"/>
  <c r="Q156"/>
  <c r="Q154"/>
  <c r="Q150"/>
  <c r="Q148"/>
  <c r="Q147"/>
  <c r="Q158"/>
  <c r="Q144"/>
  <c r="Q139"/>
  <c r="Q135"/>
  <c r="Q132"/>
  <c r="Q133"/>
  <c r="Q123"/>
  <c r="Q126"/>
  <c r="Q128"/>
  <c r="Q127"/>
  <c r="Q138"/>
  <c r="Q117"/>
  <c r="Q114"/>
  <c r="R114" s="1"/>
  <c r="Q113"/>
  <c r="Q107"/>
  <c r="Q105"/>
  <c r="Q111"/>
  <c r="Q101"/>
  <c r="Q98"/>
  <c r="Q96"/>
  <c r="Q94"/>
  <c r="Q89"/>
  <c r="Q87"/>
  <c r="Q81"/>
  <c r="Q83"/>
  <c r="Q79"/>
  <c r="Q75"/>
  <c r="Q85"/>
  <c r="Q80"/>
  <c r="Q74"/>
  <c r="Q60"/>
  <c r="Q64"/>
  <c r="Q61"/>
  <c r="Q67"/>
  <c r="Q56"/>
  <c r="Q53"/>
  <c r="Q66"/>
  <c r="Q46"/>
  <c r="Q42"/>
  <c r="Q40"/>
  <c r="Q32"/>
  <c r="Q33"/>
  <c r="Q28"/>
  <c r="Q24"/>
  <c r="Q21"/>
  <c r="Q19"/>
  <c r="Q16"/>
  <c r="Q14"/>
  <c r="Q13"/>
  <c r="Q11"/>
  <c r="Q12"/>
  <c r="Q7"/>
  <c r="R7" s="1"/>
  <c r="Q218"/>
  <c r="Q214"/>
  <c r="Q211"/>
  <c r="Q206"/>
  <c r="Q204"/>
  <c r="Q197"/>
  <c r="Q193"/>
  <c r="Q189"/>
  <c r="Q186"/>
  <c r="Q184"/>
  <c r="Q179"/>
  <c r="Q174"/>
  <c r="Q172"/>
  <c r="Q171"/>
  <c r="Q169"/>
  <c r="Q166"/>
  <c r="Q161"/>
  <c r="Q160"/>
  <c r="Q157"/>
  <c r="Q155"/>
  <c r="Q153"/>
  <c r="Q149"/>
  <c r="Q159"/>
  <c r="Q146"/>
  <c r="Q145"/>
  <c r="Q143"/>
  <c r="Q137"/>
  <c r="Q134"/>
  <c r="Q131"/>
  <c r="Q136"/>
  <c r="Q129"/>
  <c r="Q130"/>
  <c r="Q124"/>
  <c r="Q125"/>
  <c r="Q119"/>
  <c r="Q115"/>
  <c r="Q112"/>
  <c r="R112" s="1"/>
  <c r="Q108"/>
  <c r="Q106"/>
  <c r="Q110"/>
  <c r="Q109"/>
  <c r="Q99"/>
  <c r="Q97"/>
  <c r="Q95"/>
  <c r="Q90"/>
  <c r="Q88"/>
  <c r="R88" s="1"/>
  <c r="Q86"/>
  <c r="Q77"/>
  <c r="Q82"/>
  <c r="Q84"/>
  <c r="Q78"/>
  <c r="Q76"/>
  <c r="Q65"/>
  <c r="Q59"/>
  <c r="Q62"/>
  <c r="Q57"/>
  <c r="Q63"/>
  <c r="Q55"/>
  <c r="Q51"/>
  <c r="Q50"/>
  <c r="Q44"/>
  <c r="Q41"/>
  <c r="Q36"/>
  <c r="Q35"/>
  <c r="Q34"/>
  <c r="Q26"/>
  <c r="Q22"/>
  <c r="Q20"/>
  <c r="Q18"/>
  <c r="Q17"/>
  <c r="Q15"/>
  <c r="C12" i="6" l="1"/>
  <c r="R17" i="5"/>
  <c r="D12" i="6" s="1"/>
  <c r="R20" i="5"/>
  <c r="C20" i="6"/>
  <c r="R26" i="5"/>
  <c r="D20" i="6" s="1"/>
  <c r="C28"/>
  <c r="R35" i="5"/>
  <c r="D28" i="6" s="1"/>
  <c r="C34"/>
  <c r="R41" i="5"/>
  <c r="D34" i="6" s="1"/>
  <c r="C43"/>
  <c r="R50" i="5"/>
  <c r="Q48"/>
  <c r="R55"/>
  <c r="R57"/>
  <c r="R59"/>
  <c r="R76"/>
  <c r="R84"/>
  <c r="R77"/>
  <c r="R90"/>
  <c r="C94" i="6"/>
  <c r="R97" i="5"/>
  <c r="D94" i="6" s="1"/>
  <c r="C102"/>
  <c r="R109" i="5"/>
  <c r="Q103"/>
  <c r="R106"/>
  <c r="C115" i="6"/>
  <c r="R119" i="5"/>
  <c r="D115" i="6" s="1"/>
  <c r="C122"/>
  <c r="R124" i="5"/>
  <c r="C126" i="6"/>
  <c r="R129" i="5"/>
  <c r="C130" i="6"/>
  <c r="R131" i="5"/>
  <c r="C134" i="6"/>
  <c r="R137" i="5"/>
  <c r="C144" i="6"/>
  <c r="R145" i="5"/>
  <c r="D144" i="6" s="1"/>
  <c r="C148"/>
  <c r="R159" i="5"/>
  <c r="C152" i="6"/>
  <c r="R153" i="5"/>
  <c r="D152" i="6" s="1"/>
  <c r="C156"/>
  <c r="R157" i="5"/>
  <c r="D156" i="6" s="1"/>
  <c r="C160"/>
  <c r="R161" i="5"/>
  <c r="D160" i="6" s="1"/>
  <c r="C167"/>
  <c r="R169" i="5"/>
  <c r="C171" i="6"/>
  <c r="R172" i="5"/>
  <c r="D171" i="6" s="1"/>
  <c r="C178"/>
  <c r="R179" i="5"/>
  <c r="D178" i="6" s="1"/>
  <c r="C184"/>
  <c r="R186" i="5"/>
  <c r="D184" i="6" s="1"/>
  <c r="C191"/>
  <c r="R193" i="5"/>
  <c r="D191" i="6" s="1"/>
  <c r="C202"/>
  <c r="R204" i="5"/>
  <c r="D202" i="6" s="1"/>
  <c r="Q201" i="5"/>
  <c r="C211" i="6"/>
  <c r="R211" i="5"/>
  <c r="D211" i="6" s="1"/>
  <c r="Q209" i="5"/>
  <c r="R218"/>
  <c r="C8" i="6"/>
  <c r="R12" i="5"/>
  <c r="D8" i="6" s="1"/>
  <c r="C9"/>
  <c r="R13" i="5"/>
  <c r="D9" i="6" s="1"/>
  <c r="C13"/>
  <c r="R16" i="5"/>
  <c r="D13" i="6" s="1"/>
  <c r="C15"/>
  <c r="R21" i="5"/>
  <c r="D15" i="6" s="1"/>
  <c r="C22"/>
  <c r="R28" i="5"/>
  <c r="D22" i="6" s="1"/>
  <c r="C29"/>
  <c r="R32" i="5"/>
  <c r="D29" i="6" s="1"/>
  <c r="C35"/>
  <c r="R42" i="5"/>
  <c r="D35" i="6" s="1"/>
  <c r="R66" i="5"/>
  <c r="R56"/>
  <c r="R61"/>
  <c r="R60"/>
  <c r="R80"/>
  <c r="R75"/>
  <c r="R83"/>
  <c r="R87"/>
  <c r="C91" i="6"/>
  <c r="R94" i="5"/>
  <c r="D91" i="6" s="1"/>
  <c r="Q92" i="5"/>
  <c r="C95" i="6"/>
  <c r="R98" i="5"/>
  <c r="D95" i="6" s="1"/>
  <c r="R111" i="5"/>
  <c r="R107"/>
  <c r="C119" i="6"/>
  <c r="R138" i="5"/>
  <c r="Q121"/>
  <c r="C123" i="6"/>
  <c r="R128" i="5"/>
  <c r="C127" i="6"/>
  <c r="R123" i="5"/>
  <c r="D127" i="6" s="1"/>
  <c r="C131"/>
  <c r="R132" i="5"/>
  <c r="C135" i="6"/>
  <c r="R139" i="5"/>
  <c r="D135" i="6" s="1"/>
  <c r="C145"/>
  <c r="R158" i="5"/>
  <c r="C149" i="6"/>
  <c r="R148" i="5"/>
  <c r="C153" i="6"/>
  <c r="R154" i="5"/>
  <c r="D153" i="6" s="1"/>
  <c r="C157"/>
  <c r="R151" i="5"/>
  <c r="D157" i="6" s="1"/>
  <c r="C161"/>
  <c r="R162" i="5"/>
  <c r="D161" i="6" s="1"/>
  <c r="C168"/>
  <c r="R170" i="5"/>
  <c r="D168" i="6" s="1"/>
  <c r="C172"/>
  <c r="R173" i="5"/>
  <c r="D172" i="6" s="1"/>
  <c r="C185"/>
  <c r="R187" i="5"/>
  <c r="D185" i="6" s="1"/>
  <c r="C193"/>
  <c r="R195" i="5"/>
  <c r="D193" i="6" s="1"/>
  <c r="C203"/>
  <c r="R205" i="5"/>
  <c r="D203" i="6" s="1"/>
  <c r="C212"/>
  <c r="R212" i="5"/>
  <c r="D212" i="6" s="1"/>
  <c r="C220"/>
  <c r="R222" i="5"/>
  <c r="D220" i="6" s="1"/>
  <c r="Q220" i="5"/>
  <c r="C10" i="6"/>
  <c r="R15" i="5"/>
  <c r="D10" i="6" s="1"/>
  <c r="C14"/>
  <c r="R18" i="5"/>
  <c r="D14" i="6" s="1"/>
  <c r="C16"/>
  <c r="R22" i="5"/>
  <c r="D16" i="6" s="1"/>
  <c r="C26"/>
  <c r="R34" i="5"/>
  <c r="D26" i="6" s="1"/>
  <c r="Q30" i="5"/>
  <c r="R36"/>
  <c r="C37" i="6"/>
  <c r="R44" i="5"/>
  <c r="D37" i="6" s="1"/>
  <c r="R51" i="5"/>
  <c r="R63"/>
  <c r="R62"/>
  <c r="R65"/>
  <c r="R78"/>
  <c r="R82"/>
  <c r="R86"/>
  <c r="C92" i="6"/>
  <c r="R95" i="5"/>
  <c r="D92" i="6" s="1"/>
  <c r="C96"/>
  <c r="R99" i="5"/>
  <c r="D96" i="6" s="1"/>
  <c r="R110" i="5"/>
  <c r="R108"/>
  <c r="R115"/>
  <c r="C120" i="6"/>
  <c r="R125" i="5"/>
  <c r="D120" i="6" s="1"/>
  <c r="C124"/>
  <c r="R130" i="5"/>
  <c r="D124" i="6" s="1"/>
  <c r="C128"/>
  <c r="R136" i="5"/>
  <c r="D128" i="6" s="1"/>
  <c r="C132"/>
  <c r="R134" i="5"/>
  <c r="D132" i="6" s="1"/>
  <c r="C142"/>
  <c r="R143" i="5"/>
  <c r="D142" i="6" s="1"/>
  <c r="Q141" i="5"/>
  <c r="C146" i="6"/>
  <c r="R146" i="5"/>
  <c r="C150" i="6"/>
  <c r="R149" i="5"/>
  <c r="D150" i="6" s="1"/>
  <c r="C154"/>
  <c r="R155" i="5"/>
  <c r="D154" i="6" s="1"/>
  <c r="C158"/>
  <c r="R160" i="5"/>
  <c r="D158" i="6" s="1"/>
  <c r="Q164" i="5"/>
  <c r="C165" i="6"/>
  <c r="R166" i="5"/>
  <c r="D165" i="6" s="1"/>
  <c r="C169"/>
  <c r="R171" i="5"/>
  <c r="D169" i="6" s="1"/>
  <c r="C173"/>
  <c r="R174" i="5"/>
  <c r="D173" i="6" s="1"/>
  <c r="C182"/>
  <c r="R184" i="5"/>
  <c r="D182" i="6" s="1"/>
  <c r="Q182" i="5"/>
  <c r="C187" i="6"/>
  <c r="R189" i="5"/>
  <c r="D187" i="6" s="1"/>
  <c r="C195"/>
  <c r="R197" i="5"/>
  <c r="D195" i="6" s="1"/>
  <c r="C204"/>
  <c r="R206" i="5"/>
  <c r="D204" i="6" s="1"/>
  <c r="C214"/>
  <c r="R214" i="5"/>
  <c r="D214" i="6" s="1"/>
  <c r="C7"/>
  <c r="R11" i="5"/>
  <c r="D7" i="6" s="1"/>
  <c r="Q9" i="5"/>
  <c r="C11" i="6"/>
  <c r="R14" i="5"/>
  <c r="D11" i="6" s="1"/>
  <c r="R19" i="5"/>
  <c r="C18" i="6"/>
  <c r="R24" i="5"/>
  <c r="D18" i="6" s="1"/>
  <c r="C27"/>
  <c r="R33" i="5"/>
  <c r="D27" i="6" s="1"/>
  <c r="C33"/>
  <c r="C31" s="1"/>
  <c r="Q38" i="5"/>
  <c r="R38" s="1"/>
  <c r="D31" i="6" s="1"/>
  <c r="R40" i="5"/>
  <c r="D33" i="6" s="1"/>
  <c r="C39"/>
  <c r="R46" i="5"/>
  <c r="D39" i="6" s="1"/>
  <c r="R53" i="5"/>
  <c r="R67"/>
  <c r="R64"/>
  <c r="C73" i="6"/>
  <c r="R74" i="5"/>
  <c r="D73" i="6" s="1"/>
  <c r="Q72" i="5"/>
  <c r="R85"/>
  <c r="R79"/>
  <c r="R81"/>
  <c r="R89"/>
  <c r="C93" i="6"/>
  <c r="R96" i="5"/>
  <c r="D93" i="6" s="1"/>
  <c r="C98"/>
  <c r="R101" i="5"/>
  <c r="D98" i="6" s="1"/>
  <c r="R105" i="5"/>
  <c r="R113"/>
  <c r="C113" i="6"/>
  <c r="R117" i="5"/>
  <c r="D113" i="6" s="1"/>
  <c r="C121"/>
  <c r="R127" i="5"/>
  <c r="D121" i="6" s="1"/>
  <c r="C125"/>
  <c r="R126" i="5"/>
  <c r="D125" i="6" s="1"/>
  <c r="C129"/>
  <c r="R133" i="5"/>
  <c r="D129" i="6" s="1"/>
  <c r="C133"/>
  <c r="R135" i="5"/>
  <c r="D133" i="6" s="1"/>
  <c r="C143"/>
  <c r="R144" i="5"/>
  <c r="D143" i="6" s="1"/>
  <c r="C147"/>
  <c r="R147" i="5"/>
  <c r="D147" i="6" s="1"/>
  <c r="C151"/>
  <c r="R150" i="5"/>
  <c r="C155" i="6"/>
  <c r="R156" i="5"/>
  <c r="D155" i="6" s="1"/>
  <c r="C159"/>
  <c r="R152" i="5"/>
  <c r="D159" i="6" s="1"/>
  <c r="C166"/>
  <c r="R167" i="5"/>
  <c r="D166" i="6" s="1"/>
  <c r="C170"/>
  <c r="R168" i="5"/>
  <c r="D170" i="6" s="1"/>
  <c r="C177"/>
  <c r="R178" i="5"/>
  <c r="D177" i="6" s="1"/>
  <c r="Q176" i="5"/>
  <c r="C183" i="6"/>
  <c r="R185" i="5"/>
  <c r="D183" i="6" s="1"/>
  <c r="C189"/>
  <c r="R191" i="5"/>
  <c r="D189" i="6" s="1"/>
  <c r="C197"/>
  <c r="R199" i="5"/>
  <c r="D197" i="6" s="1"/>
  <c r="C205"/>
  <c r="R207" i="5"/>
  <c r="D205" i="6" s="1"/>
  <c r="C216"/>
  <c r="R216" i="5"/>
  <c r="D216" i="6" s="1"/>
  <c r="D167" l="1"/>
  <c r="D146"/>
  <c r="D151"/>
  <c r="D149"/>
  <c r="D145"/>
  <c r="D148"/>
  <c r="D119"/>
  <c r="D131"/>
  <c r="D123"/>
  <c r="D134"/>
  <c r="D130"/>
  <c r="D126"/>
  <c r="D122"/>
  <c r="D102"/>
  <c r="D43"/>
  <c r="C175"/>
  <c r="R176" i="5"/>
  <c r="D175" i="6" s="1"/>
  <c r="C180"/>
  <c r="R182" i="5"/>
  <c r="D180" i="6" s="1"/>
  <c r="C140"/>
  <c r="R141" i="5"/>
  <c r="D140" i="6" s="1"/>
  <c r="C218"/>
  <c r="R220" i="5"/>
  <c r="D218" i="6" s="1"/>
  <c r="C89"/>
  <c r="R92" i="5"/>
  <c r="D89" i="6" s="1"/>
  <c r="C199"/>
  <c r="R201" i="5"/>
  <c r="D199" i="6" s="1"/>
  <c r="C41"/>
  <c r="R48" i="5"/>
  <c r="D41" i="6" s="1"/>
  <c r="C71"/>
  <c r="R72" i="5"/>
  <c r="D71" i="6" s="1"/>
  <c r="Q70" i="5"/>
  <c r="R9"/>
  <c r="D5" i="6" s="1"/>
  <c r="C5"/>
  <c r="Q5" i="5"/>
  <c r="C163" i="6"/>
  <c r="R164" i="5"/>
  <c r="D163" i="6" s="1"/>
  <c r="C24"/>
  <c r="R30" i="5"/>
  <c r="D24" i="6" s="1"/>
  <c r="C117"/>
  <c r="R121" i="5"/>
  <c r="D117" i="6" s="1"/>
  <c r="C209"/>
  <c r="R209" i="5"/>
  <c r="D209" i="6" s="1"/>
  <c r="C100"/>
  <c r="R103" i="5"/>
  <c r="D100" i="6" s="1"/>
  <c r="C69" l="1"/>
  <c r="R70" i="5"/>
  <c r="D69" i="6" s="1"/>
  <c r="R5" i="5"/>
  <c r="D3" i="6" s="1"/>
  <c r="Q225" i="5"/>
  <c r="C3" i="6"/>
  <c r="C224" l="1"/>
  <c r="R225" i="5"/>
  <c r="D224" i="6" s="1"/>
  <c r="Q228" i="5"/>
  <c r="Q231" s="1"/>
  <c r="C227" i="6" l="1"/>
  <c r="R231" i="5"/>
  <c r="D227" i="6" s="1"/>
  <c r="R228" i="5"/>
</calcChain>
</file>

<file path=xl/sharedStrings.xml><?xml version="1.0" encoding="utf-8"?>
<sst xmlns="http://schemas.openxmlformats.org/spreadsheetml/2006/main" count="196" uniqueCount="178">
  <si>
    <t xml:space="preserve"> z toho:</t>
  </si>
  <si>
    <t>Účty 602*** Výnosy z  prodeje služeb</t>
  </si>
  <si>
    <t>z toho:</t>
  </si>
  <si>
    <t>Hlavní činnost – stravování vlastních žáků</t>
  </si>
  <si>
    <t>Hlavní činnost – produktivní činnost vlastních žáků - materiál</t>
  </si>
  <si>
    <t>Hlavní činnost – produktivní činnost vlastních žáků - doprava</t>
  </si>
  <si>
    <t>Hospodářská činnost – potravinářské výrobky</t>
  </si>
  <si>
    <t>Hlavní činnost – ubytování vlastních žáků</t>
  </si>
  <si>
    <t>Hlavní činnost – stravování vlastních zaměstnanců</t>
  </si>
  <si>
    <t>Hospodářská činnost – potravin k výrobě potravinářských výrobků</t>
  </si>
  <si>
    <t>Hlavní činnost – potraviny pro ostatní akce</t>
  </si>
  <si>
    <t>Hlavní činnost – potraviny pro vlastní žáky</t>
  </si>
  <si>
    <t>Hlavní činnost – potraviny pro vlastní zaměstnance</t>
  </si>
  <si>
    <t>Hlavní činnost – kancelářské potřeby</t>
  </si>
  <si>
    <t>Hlavní činnost – čistící a úklidové prostředky</t>
  </si>
  <si>
    <t>Hospodářská činnost – materiál k produktivní činnosti žáků</t>
  </si>
  <si>
    <t>Hospodářská činnost – vodné a stočné</t>
  </si>
  <si>
    <t>Hospodářská činnost – plyn</t>
  </si>
  <si>
    <t>Hospodářská činnost – elektřina</t>
  </si>
  <si>
    <t xml:space="preserve">Hlavní činnost – vodné a stočné při běžném provozu školy </t>
  </si>
  <si>
    <t>Hlavní činnost – zemní plyn při běžném provozu školy</t>
  </si>
  <si>
    <t>Hlavní činnost – elektřina při běžném provozu školy</t>
  </si>
  <si>
    <t>Hlavní činnost – budovy a nemovitý majetek</t>
  </si>
  <si>
    <t>Hlavní činnost – kancelářská technika</t>
  </si>
  <si>
    <t>Hlavní činnost – zahradní  technika</t>
  </si>
  <si>
    <t>Hlavní činnost – plynové kotle</t>
  </si>
  <si>
    <t>Hlavní činnost – automobily</t>
  </si>
  <si>
    <t>Hlavní činnost – ostatní  opravy</t>
  </si>
  <si>
    <t>Hlavní činnost – elektrické rozvody a zařízení</t>
  </si>
  <si>
    <t>Hlavní činnost – hasicí přístroje</t>
  </si>
  <si>
    <t>Hlavní činnost – internet – digitální linky</t>
  </si>
  <si>
    <t>Hlavní činnost – poplatky za licence a upgrade software</t>
  </si>
  <si>
    <t>Hlavní činnost – propagace školy</t>
  </si>
  <si>
    <t>Hlavní činnost – ostatní osobní náklady zaměstnanci</t>
  </si>
  <si>
    <t>Hlavní činnost – ostatní osobní náklady žáci</t>
  </si>
  <si>
    <t>Hlavní činnost – náhrady za dočasnou pracovní neschopnost</t>
  </si>
  <si>
    <t>Hlavní činnost – odměny předsedům zkušebních komisí</t>
  </si>
  <si>
    <t>Hospodářská činnost – sociální pojistné k platům na rekvalifikace</t>
  </si>
  <si>
    <t>Hospodářská činnost – zdravotní pojistné k platům na rekvalifikace</t>
  </si>
  <si>
    <t>Hlavní činnost – sociální pojistné k platům pracovníků</t>
  </si>
  <si>
    <t>Hlavní činnost – sociální pojistné k Podpoře odborného vzdělávání</t>
  </si>
  <si>
    <t>Hlavní činnost – zdravotní pojistné k platům pracovníků</t>
  </si>
  <si>
    <t>Hlavní činnost – zdravotní pojistné k Podpoře odborného vzdělávání</t>
  </si>
  <si>
    <t>Hospodářská činnost – odpovědnosti za pracovní úrazy a nemoci z povol.</t>
  </si>
  <si>
    <t>Hlavní činnost – základní příděl do FKSP z platů</t>
  </si>
  <si>
    <t>Hlavní činnost – školení pracovníků, vzdělávání, konference</t>
  </si>
  <si>
    <t>Hlavní činnost – pojistné platebních karet</t>
  </si>
  <si>
    <t>Hospodářská činnost – nemovitý majetek</t>
  </si>
  <si>
    <t>Hlavní činnost – movitý a nemovitý majetek</t>
  </si>
  <si>
    <t>Hlavní činnost – Transferový podíl k pořízení strojů</t>
  </si>
  <si>
    <t>Hlavní činnost – Účelový znak 33 353 – Přímé výdaje na vzdělávání</t>
  </si>
  <si>
    <t>Hlavní činnost – Účelový znak 00 300 – Příspěvek na provoz školy</t>
  </si>
  <si>
    <t>Hlavní činnost – Účelový znak 00 302 – Příspěvek na provoz - odpisy</t>
  </si>
  <si>
    <t>Hlavní činnost – Účelový znak 00 301 – Příspěvek na provoz - mzdy</t>
  </si>
  <si>
    <t>Hlavní činnost – Účelový znak 33 160 – Podpora soc. znevýhodněných žáků</t>
  </si>
  <si>
    <t xml:space="preserve">Hlavní činnost – Rezervní fond </t>
  </si>
  <si>
    <t>Hlavní činnost – Investiční fond</t>
  </si>
  <si>
    <t>Hlavní činnost – Fond kulturních a sociálních potřeb = FKSP</t>
  </si>
  <si>
    <t>Výsledek hospodaření celkem</t>
  </si>
  <si>
    <t>Náklady celkem</t>
  </si>
  <si>
    <t>Výnosy celkem</t>
  </si>
  <si>
    <t>Hlavní činnost – produktivní činnost vlastních žáků - režie</t>
  </si>
  <si>
    <t>Účet 644*** Prodej materiálu</t>
  </si>
  <si>
    <t>Hlavní činnost – Fond odměn</t>
  </si>
  <si>
    <t>Účet 649*** Ostatní výnosy</t>
  </si>
  <si>
    <t>Hlavní činnost – Účelový znak 00 113 – Polytechnické vzdělávání</t>
  </si>
  <si>
    <t>Hlavní činnost – knihy, učebnice, časopisy</t>
  </si>
  <si>
    <t>Hlavní činnost – likvidace komunálního a nebezpečného odpadu</t>
  </si>
  <si>
    <t>Hlavní činnost – členství v komorách a asociacích</t>
  </si>
  <si>
    <t>Hlavní činnost – poplatky na externích akcích</t>
  </si>
  <si>
    <r>
      <t>Účet 531*** Daň silniční</t>
    </r>
    <r>
      <rPr>
        <sz val="14"/>
        <color theme="1"/>
        <rFont val="Calibri"/>
        <family val="2"/>
        <charset val="238"/>
        <scheme val="minor"/>
      </rPr>
      <t xml:space="preserve"> </t>
    </r>
  </si>
  <si>
    <r>
      <t>Účet 556*** Tvorba a zúčtování opravných položek</t>
    </r>
    <r>
      <rPr>
        <sz val="14"/>
        <color theme="1"/>
        <rFont val="Calibri"/>
        <family val="2"/>
        <charset val="238"/>
        <scheme val="minor"/>
      </rPr>
      <t xml:space="preserve"> </t>
    </r>
  </si>
  <si>
    <r>
      <t>Účet 558*** Náklady z drobného dlouhodobého majetku</t>
    </r>
    <r>
      <rPr>
        <sz val="14"/>
        <color theme="1"/>
        <rFont val="Calibri"/>
        <family val="2"/>
        <charset val="238"/>
        <scheme val="minor"/>
      </rPr>
      <t xml:space="preserve"> </t>
    </r>
  </si>
  <si>
    <t>Hlavní činnost – příspěvek zaměstnancům na stravování z FKSP</t>
  </si>
  <si>
    <t>Hlavní činnost – příspěvek na společné akce zaměstnancům z FKSP</t>
  </si>
  <si>
    <t>rok</t>
  </si>
  <si>
    <t>změna</t>
  </si>
  <si>
    <t>Hlavní činnost – Účelový znak 33 063 - Tranzitní program</t>
  </si>
  <si>
    <t>Hlavní činnost – ochranné pracovní pomůcky pro žáky</t>
  </si>
  <si>
    <t>Hlavní činnost – drobný hmotný majetek a učební pomůcky do 1 tis.Kč</t>
  </si>
  <si>
    <t>Hlavní činnost – drobný hmotný majetek a učební pomůcky  do 3 tis.Kč</t>
  </si>
  <si>
    <t>Hlavní činnost – materiál k výuce žáků - zakázky</t>
  </si>
  <si>
    <t>Hlavní činnost – materiál k výuce žáků - spotřeba</t>
  </si>
  <si>
    <t>Hlavní činnost – dobný a spotřební materiál pro výpočetní techniku</t>
  </si>
  <si>
    <t xml:space="preserve">Hlavní činnost – technické plyny, vybavení lékárniček a drobný materiál </t>
  </si>
  <si>
    <t>Hlavní činnost – hovorné přes pevnou linku a mobilní telefony</t>
  </si>
  <si>
    <t>Hlavní činnost – ubytování a jízdné sociálně znevýhodněných žáků</t>
  </si>
  <si>
    <t>Hlavní činnost – poštovné a dopravné</t>
  </si>
  <si>
    <t>Hlavní činnost – kulturní a sportovní akce pro žáky</t>
  </si>
  <si>
    <t>Hlavní činnost – nájemné plynových lahví a pozemku od obce Lipová-lázně</t>
  </si>
  <si>
    <t>Hlavní činnost – elektronická evidence knihy jízd a STK automobilů</t>
  </si>
  <si>
    <t xml:space="preserve">Hospodářská činnost – vzdělávání pro externí firmy </t>
  </si>
  <si>
    <t>Hlavní činnost – mzdy - OP VVV - Tranzitní program</t>
  </si>
  <si>
    <t>Hlavní činnost – platy pedagogiční pracovníci v SŠř a OU</t>
  </si>
  <si>
    <t>Hlavní činnost – platy asistenti pedagogů</t>
  </si>
  <si>
    <t>Hlavní činnost – platy ostatní pracovníci v  v SŠř a OU</t>
  </si>
  <si>
    <t>Hlavní činnost – platy pedagogiční pracovníci v internátu</t>
  </si>
  <si>
    <t>Hlavní činnost – platy pracovníci ve školní jídelně</t>
  </si>
  <si>
    <t>Hlavní činnost – platy ostatní pracovníci v internátu</t>
  </si>
  <si>
    <t>Hlavní činnost – odměny z fondu odměn</t>
  </si>
  <si>
    <t>Hlavní činnost – společensky účelné pracovní místo od Úřadu práce</t>
  </si>
  <si>
    <t>Hlavní činnost – zdravotní pojistné k Projektu "Tranzitní program"</t>
  </si>
  <si>
    <t>Hlavní činnost – zdravotní a sociální pojistné z fondu odměn</t>
  </si>
  <si>
    <t>Hlavní činnost – pojištění odpovědnosti za pracovní úrazy a nemoci z povolání</t>
  </si>
  <si>
    <t>Hlavní činnost – pojištění odpovědnosti SÚPM od ÚP a Tranzitní program</t>
  </si>
  <si>
    <t>Účet 538*** Správní a soudní poplatky</t>
  </si>
  <si>
    <r>
      <t>Účet 544*** Prodaný materiál</t>
    </r>
    <r>
      <rPr>
        <sz val="14"/>
        <color theme="1"/>
        <rFont val="Calibri"/>
        <family val="2"/>
        <charset val="238"/>
        <scheme val="minor"/>
      </rPr>
      <t xml:space="preserve"> </t>
    </r>
  </si>
  <si>
    <t>Účet 547*** Likvidace prošlých potravin - koronavir</t>
  </si>
  <si>
    <t>Hlavní činnost – drobný hmotný majetek a učební pomůcky do 40 tis.Kč</t>
  </si>
  <si>
    <t>Hospodářská činnost – přeúčtování z hlavní činnosti</t>
  </si>
  <si>
    <t>Účty 648*** Čerpání fondů</t>
  </si>
  <si>
    <t>Účty 672*** Výnosy z transferů</t>
  </si>
  <si>
    <t>Účty 501*** Spotřeba materiálu</t>
  </si>
  <si>
    <t>Účty 502*** Spotřeba energie</t>
  </si>
  <si>
    <t>Účty 506*** Aktivace dlouhodobého majetku</t>
  </si>
  <si>
    <t>Účty 511*** Opravy a udržování</t>
  </si>
  <si>
    <t>Účty 512*** Cestovné</t>
  </si>
  <si>
    <t>Účty 518*** Ostatní služby</t>
  </si>
  <si>
    <t>Účty 521*** Mzdové náklady</t>
  </si>
  <si>
    <t>Účty 524*** Zákonné sociální a zdravotní pojištění</t>
  </si>
  <si>
    <t>Účty 525*** Jiné sociální pojištění</t>
  </si>
  <si>
    <t>Účty 527*** Zákonné sociální náklady</t>
  </si>
  <si>
    <t>Účet 549*** Ostatní náklady z činnosti</t>
  </si>
  <si>
    <t>Účty 551*** Odpisy dlouhodobého majetku</t>
  </si>
  <si>
    <t>Účet 557*** Náklady na odepsané pohledávky</t>
  </si>
  <si>
    <t>Hlavní činnost – Vymožené soudní náklady, výnosy z pojistných událostí</t>
  </si>
  <si>
    <t>Hlavní činnost – Příjem proti Covidových pomůcek od veřejných institucí</t>
  </si>
  <si>
    <t>Hlavní činnost – ostatní stroje</t>
  </si>
  <si>
    <t>Hlavní činnost – výtahy a vzduchotechnika</t>
  </si>
  <si>
    <t>Účty 516*** Aktivace výkonů zaměstnanců</t>
  </si>
  <si>
    <t>Hospodářská činnost – spotřeba služeb</t>
  </si>
  <si>
    <t>Hlavní činnost – kontroly a revize povinné</t>
  </si>
  <si>
    <t>Hlavní činnost – broušení nástrojů převážně dřevoobráběcích nástrojů</t>
  </si>
  <si>
    <t>Hlavní činnost – různé drobné služby, sekání, deratizace</t>
  </si>
  <si>
    <t>Hospodářská činnost – výkony zaměstnanců</t>
  </si>
  <si>
    <t>Hlavní činnost – mzdy - OPVVV Podpora profesního růstu II</t>
  </si>
  <si>
    <t>Hlavní činnost – mzdy výkony žáků a zaměstnanců</t>
  </si>
  <si>
    <t>Hlavní činnost – odstupné</t>
  </si>
  <si>
    <t>Hlavní činnost – osobní ochranné pomůcky pro zaměstnance</t>
  </si>
  <si>
    <t>Hlavní činnost – preventivní zdravotní prohlídky zaměstnanců</t>
  </si>
  <si>
    <t>Hlavní činnost – Strojní vybavení - transferový podíl</t>
  </si>
  <si>
    <t>Hlavní činnost – Zateplení budov - transferový podíl</t>
  </si>
  <si>
    <t>Hospodářská činnost – rekvalifikační kurzy</t>
  </si>
  <si>
    <t>Účty 528*** Jiné sociální náklady (stipendia pro žáky)</t>
  </si>
  <si>
    <t>j) Základní údaje o hospodaření SŠř a OU Lipová - lázně v roce 2022</t>
  </si>
  <si>
    <t>Hlavní činnost – stravování žáků na externích pracovištích</t>
  </si>
  <si>
    <t>Hlavní činnost – externí služby pro Tranzitní program nebo OPVVV</t>
  </si>
  <si>
    <t>Účet 548*** Rozdíl mezi prodejní a zůstatkovou cenou DHM</t>
  </si>
  <si>
    <t>Účet 553*** Prodaný dlouhodobý hmotný majetek</t>
  </si>
  <si>
    <t>Účet 601*** Výnosy z  prodeje vlastních výrobků</t>
  </si>
  <si>
    <t>Účet 603*** Výnosy z pronájmu</t>
  </si>
  <si>
    <t>Hlavní činnost – Rezervní fond za zlepšeného výsledku hospodaření</t>
  </si>
  <si>
    <t>Účet 662*** Úroky z bankovních účtů</t>
  </si>
  <si>
    <t>Účet 664*** Výnosy z přecenění reálnou hodnotou DHM</t>
  </si>
  <si>
    <t>Hlavní činnost – Účelový znak 33 086 - Národní plán obnovy - doučování</t>
  </si>
  <si>
    <t>Hlavní činnost – Účelový znak 33 088 - Národní plán obnovy - digit. prevence</t>
  </si>
  <si>
    <t>Hlavní činnost – Tranzitní program - transferový podíl</t>
  </si>
  <si>
    <t>Hlavní činnost – lyžařský kurz a exkurze pro žáky a učitele a drobné služby</t>
  </si>
  <si>
    <t>Hospodářská činnost – ubytování cizích osob a žáků</t>
  </si>
  <si>
    <t>Hlavní činnost – Zaokrouhlení hlavně kupních dokladů</t>
  </si>
  <si>
    <t>Hlavní činnost – doučování žáků - Národní plán obnovy</t>
  </si>
  <si>
    <t>Hlavní činnost – ostatní osobní náklady - Tranzitní program</t>
  </si>
  <si>
    <t>Účet 646*** Výnosy z prodeje dlouhodobého hmot. majetku</t>
  </si>
  <si>
    <t>Hlavní činnost – zaokrouhlení hlavně kupních dokladů</t>
  </si>
  <si>
    <t>Hlavní činnost</t>
  </si>
  <si>
    <t>Hospodářská činnost</t>
  </si>
  <si>
    <t>Výsledek hospodaření k rozdělení do fondů</t>
  </si>
  <si>
    <t>Hlavní činnost – právní služby</t>
  </si>
  <si>
    <t>Hlavní činnost – opravy minulých období</t>
  </si>
  <si>
    <t>Hlavní činnost - Účelový znak 00 311 - Příspěvek na zemní plyn</t>
  </si>
  <si>
    <t>Hlavní činnost - Účelový znak 00 312 - Příspěvek na elektrickou energii</t>
  </si>
  <si>
    <t>Hlavní činnost - Účelový znak 00 315 - Příspěvek na energetické úspory</t>
  </si>
  <si>
    <t>Hlavní činnost – Účelový znak 33 063 – Podpora profesního růstu II</t>
  </si>
  <si>
    <t>Hlavní činnost – Účelový znak 33 063 - Profesní růst a inovace</t>
  </si>
  <si>
    <t>Hlavní činnost – Účelový znak 33 085 - Národní plán obnovy - digit. pomůcky</t>
  </si>
  <si>
    <t>Hlavní činnost – náhradní díly a materiál pro vlastní údržbu</t>
  </si>
  <si>
    <t>Hlavní činnost – pohonné hmoty a náplně pro automobily a zahradní techniku</t>
  </si>
  <si>
    <t>j) Základní údaje o hospodaření SŠř a OU Lipová - lázně v roce 2023</t>
  </si>
</sst>
</file>

<file path=xl/styles.xml><?xml version="1.0" encoding="utf-8"?>
<styleSheet xmlns="http://schemas.openxmlformats.org/spreadsheetml/2006/main">
  <numFmts count="3">
    <numFmt numFmtId="8" formatCode="#,##0.00\ &quot;Kč&quot;;[Red]\-#,##0.00\ &quot;Kč&quot;"/>
    <numFmt numFmtId="164" formatCode="#,##0.00\ &quot;Kč&quot;"/>
    <numFmt numFmtId="165" formatCode="0.0%"/>
  </numFmts>
  <fonts count="3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26"/>
      <color theme="1"/>
      <name val="Arial"/>
      <family val="2"/>
      <charset val="238"/>
    </font>
    <font>
      <b/>
      <u/>
      <sz val="12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1"/>
      <color rgb="FFC0C0C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8"/>
      <color rgb="FFC0C0C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26" fillId="0" borderId="0" applyFont="0" applyFill="0" applyBorder="0" applyAlignment="0" applyProtection="0"/>
  </cellStyleXfs>
  <cellXfs count="242">
    <xf numFmtId="0" fontId="0" fillId="0" borderId="0" xfId="0"/>
    <xf numFmtId="0" fontId="3" fillId="0" borderId="0" xfId="0" applyFont="1" applyBorder="1"/>
    <xf numFmtId="0" fontId="2" fillId="0" borderId="0" xfId="0" applyFont="1" applyBorder="1" applyAlignment="1">
      <alignment wrapText="1"/>
    </xf>
    <xf numFmtId="0" fontId="4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 wrapText="1"/>
    </xf>
    <xf numFmtId="0" fontId="0" fillId="0" borderId="0" xfId="0" applyBorder="1"/>
    <xf numFmtId="8" fontId="3" fillId="0" borderId="0" xfId="0" applyNumberFormat="1" applyFont="1" applyBorder="1" applyAlignment="1">
      <alignment horizontal="right" wrapText="1"/>
    </xf>
    <xf numFmtId="0" fontId="4" fillId="0" borderId="0" xfId="0" applyFont="1" applyBorder="1" applyAlignment="1">
      <alignment horizontal="right" wrapText="1"/>
    </xf>
    <xf numFmtId="8" fontId="4" fillId="0" borderId="0" xfId="0" applyNumberFormat="1" applyFont="1" applyBorder="1" applyAlignment="1">
      <alignment horizontal="right"/>
    </xf>
    <xf numFmtId="8" fontId="4" fillId="0" borderId="0" xfId="0" applyNumberFormat="1" applyFont="1" applyBorder="1" applyAlignment="1">
      <alignment horizontal="right" wrapText="1"/>
    </xf>
    <xf numFmtId="0" fontId="3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right"/>
    </xf>
    <xf numFmtId="0" fontId="1" fillId="0" borderId="0" xfId="0" applyFont="1" applyBorder="1"/>
    <xf numFmtId="0" fontId="0" fillId="0" borderId="0" xfId="0" applyFont="1" applyAlignment="1">
      <alignment horizontal="right"/>
    </xf>
    <xf numFmtId="0" fontId="0" fillId="0" borderId="0" xfId="0" applyFont="1" applyBorder="1" applyAlignment="1">
      <alignment horizontal="right"/>
    </xf>
    <xf numFmtId="0" fontId="1" fillId="0" borderId="5" xfId="0" applyFont="1" applyBorder="1"/>
    <xf numFmtId="0" fontId="0" fillId="0" borderId="5" xfId="0" applyFont="1" applyBorder="1"/>
    <xf numFmtId="0" fontId="0" fillId="0" borderId="0" xfId="0" applyFont="1" applyBorder="1"/>
    <xf numFmtId="0" fontId="7" fillId="0" borderId="5" xfId="0" applyFont="1" applyFill="1" applyBorder="1"/>
    <xf numFmtId="0" fontId="1" fillId="0" borderId="4" xfId="0" applyFont="1" applyBorder="1"/>
    <xf numFmtId="0" fontId="0" fillId="0" borderId="4" xfId="0" applyFont="1" applyBorder="1"/>
    <xf numFmtId="0" fontId="0" fillId="0" borderId="7" xfId="0" applyFont="1" applyBorder="1"/>
    <xf numFmtId="0" fontId="0" fillId="0" borderId="0" xfId="0" applyFont="1"/>
    <xf numFmtId="0" fontId="8" fillId="0" borderId="4" xfId="0" applyFont="1" applyBorder="1"/>
    <xf numFmtId="0" fontId="0" fillId="0" borderId="5" xfId="0" applyFont="1" applyBorder="1" applyAlignment="1"/>
    <xf numFmtId="0" fontId="11" fillId="0" borderId="0" xfId="0" applyFont="1"/>
    <xf numFmtId="0" fontId="0" fillId="0" borderId="5" xfId="0" applyBorder="1"/>
    <xf numFmtId="3" fontId="0" fillId="0" borderId="0" xfId="0" applyNumberFormat="1"/>
    <xf numFmtId="3" fontId="0" fillId="0" borderId="0" xfId="0" applyNumberFormat="1" applyFont="1" applyAlignment="1">
      <alignment horizontal="center"/>
    </xf>
    <xf numFmtId="3" fontId="1" fillId="0" borderId="0" xfId="0" applyNumberFormat="1" applyFont="1" applyAlignment="1">
      <alignment horizontal="center"/>
    </xf>
    <xf numFmtId="3" fontId="0" fillId="0" borderId="0" xfId="0" applyNumberFormat="1" applyFont="1" applyAlignment="1">
      <alignment horizontal="center" wrapText="1"/>
    </xf>
    <xf numFmtId="3" fontId="0" fillId="0" borderId="0" xfId="0" applyNumberFormat="1" applyAlignment="1">
      <alignment horizontal="center"/>
    </xf>
    <xf numFmtId="0" fontId="11" fillId="0" borderId="6" xfId="0" applyFont="1" applyBorder="1"/>
    <xf numFmtId="0" fontId="11" fillId="0" borderId="5" xfId="0" applyFont="1" applyBorder="1"/>
    <xf numFmtId="0" fontId="12" fillId="0" borderId="0" xfId="0" applyFont="1" applyBorder="1"/>
    <xf numFmtId="0" fontId="11" fillId="0" borderId="5" xfId="0" applyFont="1" applyBorder="1" applyAlignment="1">
      <alignment horizontal="left"/>
    </xf>
    <xf numFmtId="0" fontId="7" fillId="0" borderId="4" xfId="0" applyFont="1" applyFill="1" applyBorder="1"/>
    <xf numFmtId="0" fontId="0" fillId="0" borderId="4" xfId="0" applyFont="1" applyBorder="1" applyAlignment="1">
      <alignment horizontal="left" indent="15"/>
    </xf>
    <xf numFmtId="0" fontId="1" fillId="0" borderId="4" xfId="0" applyFont="1" applyBorder="1" applyAlignment="1">
      <alignment horizontal="left"/>
    </xf>
    <xf numFmtId="8" fontId="11" fillId="0" borderId="16" xfId="0" applyNumberFormat="1" applyFont="1" applyBorder="1" applyAlignment="1">
      <alignment horizontal="right" wrapText="1"/>
    </xf>
    <xf numFmtId="0" fontId="0" fillId="0" borderId="17" xfId="0" applyFont="1" applyBorder="1" applyAlignment="1">
      <alignment horizontal="right" wrapText="1"/>
    </xf>
    <xf numFmtId="164" fontId="0" fillId="0" borderId="17" xfId="0" applyNumberFormat="1" applyFont="1" applyBorder="1" applyAlignment="1">
      <alignment horizontal="right" wrapText="1"/>
    </xf>
    <xf numFmtId="164" fontId="7" fillId="0" borderId="17" xfId="0" applyNumberFormat="1" applyFont="1" applyBorder="1" applyAlignment="1">
      <alignment horizontal="right" wrapText="1"/>
    </xf>
    <xf numFmtId="0" fontId="0" fillId="0" borderId="18" xfId="0" applyFont="1" applyBorder="1" applyAlignment="1">
      <alignment horizontal="right"/>
    </xf>
    <xf numFmtId="0" fontId="0" fillId="0" borderId="18" xfId="0" applyFont="1" applyBorder="1" applyAlignment="1">
      <alignment horizontal="right" wrapText="1"/>
    </xf>
    <xf numFmtId="8" fontId="11" fillId="0" borderId="16" xfId="0" applyNumberFormat="1" applyFont="1" applyBorder="1" applyAlignment="1">
      <alignment horizontal="right" vertical="top"/>
    </xf>
    <xf numFmtId="0" fontId="0" fillId="0" borderId="17" xfId="0" applyFont="1" applyBorder="1" applyAlignment="1">
      <alignment horizontal="right"/>
    </xf>
    <xf numFmtId="8" fontId="11" fillId="0" borderId="17" xfId="0" applyNumberFormat="1" applyFont="1" applyBorder="1" applyAlignment="1">
      <alignment horizontal="right"/>
    </xf>
    <xf numFmtId="0" fontId="0" fillId="0" borderId="19" xfId="0" applyFont="1" applyBorder="1" applyAlignment="1">
      <alignment horizontal="right"/>
    </xf>
    <xf numFmtId="8" fontId="11" fillId="0" borderId="16" xfId="0" applyNumberFormat="1" applyFont="1" applyBorder="1" applyAlignment="1">
      <alignment horizontal="right"/>
    </xf>
    <xf numFmtId="0" fontId="0" fillId="0" borderId="17" xfId="0" applyFont="1" applyBorder="1"/>
    <xf numFmtId="0" fontId="0" fillId="0" borderId="18" xfId="0" applyFont="1" applyBorder="1" applyAlignment="1">
      <alignment horizontal="right" vertical="top"/>
    </xf>
    <xf numFmtId="8" fontId="7" fillId="0" borderId="18" xfId="0" applyNumberFormat="1" applyFont="1" applyFill="1" applyBorder="1" applyAlignment="1">
      <alignment horizontal="right"/>
    </xf>
    <xf numFmtId="8" fontId="17" fillId="0" borderId="17" xfId="0" applyNumberFormat="1" applyFont="1" applyBorder="1" applyAlignment="1">
      <alignment horizontal="right"/>
    </xf>
    <xf numFmtId="0" fontId="10" fillId="0" borderId="17" xfId="0" applyFont="1" applyBorder="1" applyAlignment="1">
      <alignment horizontal="right"/>
    </xf>
    <xf numFmtId="0" fontId="10" fillId="0" borderId="18" xfId="0" applyFont="1" applyBorder="1" applyAlignment="1">
      <alignment horizontal="right"/>
    </xf>
    <xf numFmtId="0" fontId="9" fillId="0" borderId="18" xfId="0" applyFont="1" applyBorder="1" applyAlignment="1">
      <alignment horizontal="right"/>
    </xf>
    <xf numFmtId="8" fontId="7" fillId="0" borderId="18" xfId="0" applyNumberFormat="1" applyFont="1" applyFill="1" applyBorder="1" applyAlignment="1">
      <alignment horizontal="right" wrapText="1"/>
    </xf>
    <xf numFmtId="8" fontId="11" fillId="0" borderId="17" xfId="0" applyNumberFormat="1" applyFont="1" applyBorder="1" applyAlignment="1">
      <alignment horizontal="right" vertical="top"/>
    </xf>
    <xf numFmtId="0" fontId="1" fillId="0" borderId="17" xfId="0" applyFont="1" applyBorder="1" applyAlignment="1">
      <alignment horizontal="right" vertical="top"/>
    </xf>
    <xf numFmtId="0" fontId="0" fillId="0" borderId="18" xfId="0" applyFont="1" applyBorder="1"/>
    <xf numFmtId="8" fontId="0" fillId="0" borderId="18" xfId="0" applyNumberFormat="1" applyFont="1" applyBorder="1" applyAlignment="1">
      <alignment horizontal="right"/>
    </xf>
    <xf numFmtId="0" fontId="1" fillId="0" borderId="18" xfId="0" applyFont="1" applyBorder="1" applyAlignment="1">
      <alignment horizontal="right"/>
    </xf>
    <xf numFmtId="8" fontId="1" fillId="0" borderId="17" xfId="0" applyNumberFormat="1" applyFont="1" applyBorder="1" applyAlignment="1">
      <alignment horizontal="right"/>
    </xf>
    <xf numFmtId="0" fontId="1" fillId="0" borderId="20" xfId="0" applyFont="1" applyBorder="1"/>
    <xf numFmtId="0" fontId="1" fillId="0" borderId="21" xfId="0" applyFont="1" applyBorder="1" applyAlignment="1">
      <alignment horizontal="right" wrapText="1"/>
    </xf>
    <xf numFmtId="0" fontId="19" fillId="0" borderId="3" xfId="0" applyFont="1" applyBorder="1"/>
    <xf numFmtId="0" fontId="19" fillId="0" borderId="13" xfId="0" applyFont="1" applyBorder="1"/>
    <xf numFmtId="0" fontId="13" fillId="0" borderId="5" xfId="0" applyFont="1" applyBorder="1" applyAlignment="1">
      <alignment vertical="center"/>
    </xf>
    <xf numFmtId="8" fontId="16" fillId="0" borderId="22" xfId="0" applyNumberFormat="1" applyFont="1" applyBorder="1" applyAlignment="1">
      <alignment horizontal="right" vertical="center"/>
    </xf>
    <xf numFmtId="8" fontId="16" fillId="0" borderId="14" xfId="0" applyNumberFormat="1" applyFont="1" applyBorder="1" applyAlignment="1">
      <alignment horizontal="right" vertical="center"/>
    </xf>
    <xf numFmtId="165" fontId="16" fillId="0" borderId="15" xfId="0" applyNumberFormat="1" applyFont="1" applyBorder="1" applyAlignment="1">
      <alignment horizontal="right" vertical="center" wrapText="1"/>
    </xf>
    <xf numFmtId="0" fontId="16" fillId="0" borderId="3" xfId="0" applyFont="1" applyBorder="1" applyAlignment="1">
      <alignment vertical="center"/>
    </xf>
    <xf numFmtId="0" fontId="14" fillId="0" borderId="20" xfId="0" applyFont="1" applyBorder="1" applyAlignment="1">
      <alignment vertical="center"/>
    </xf>
    <xf numFmtId="0" fontId="14" fillId="0" borderId="26" xfId="0" applyFont="1" applyBorder="1" applyAlignment="1">
      <alignment horizontal="right" vertical="center" wrapText="1"/>
    </xf>
    <xf numFmtId="0" fontId="14" fillId="0" borderId="2" xfId="0" applyFont="1" applyBorder="1" applyAlignment="1">
      <alignment horizontal="right" vertical="center" wrapText="1"/>
    </xf>
    <xf numFmtId="0" fontId="14" fillId="0" borderId="11" xfId="0" applyFont="1" applyBorder="1" applyAlignment="1">
      <alignment horizontal="right" vertical="center" wrapText="1"/>
    </xf>
    <xf numFmtId="0" fontId="18" fillId="0" borderId="6" xfId="0" applyFont="1" applyBorder="1" applyAlignment="1">
      <alignment vertical="center"/>
    </xf>
    <xf numFmtId="8" fontId="18" fillId="0" borderId="25" xfId="0" applyNumberFormat="1" applyFont="1" applyBorder="1" applyAlignment="1">
      <alignment horizontal="right" vertical="center" wrapText="1"/>
    </xf>
    <xf numFmtId="8" fontId="18" fillId="0" borderId="1" xfId="0" applyNumberFormat="1" applyFont="1" applyBorder="1" applyAlignment="1">
      <alignment horizontal="right" vertical="center" wrapText="1"/>
    </xf>
    <xf numFmtId="165" fontId="18" fillId="0" borderId="9" xfId="0" applyNumberFormat="1" applyFont="1" applyBorder="1" applyAlignment="1">
      <alignment horizontal="right" vertical="center" wrapText="1"/>
    </xf>
    <xf numFmtId="0" fontId="13" fillId="0" borderId="23" xfId="0" applyFont="1" applyBorder="1" applyAlignment="1">
      <alignment horizontal="right" vertical="center" wrapText="1"/>
    </xf>
    <xf numFmtId="0" fontId="13" fillId="0" borderId="0" xfId="0" applyFont="1" applyBorder="1" applyAlignment="1">
      <alignment horizontal="right" vertical="center" wrapText="1"/>
    </xf>
    <xf numFmtId="0" fontId="13" fillId="0" borderId="10" xfId="0" applyFont="1" applyBorder="1" applyAlignment="1">
      <alignment horizontal="right" vertical="center" wrapText="1"/>
    </xf>
    <xf numFmtId="8" fontId="13" fillId="0" borderId="23" xfId="0" applyNumberFormat="1" applyFont="1" applyFill="1" applyBorder="1" applyAlignment="1">
      <alignment horizontal="right" vertical="center"/>
    </xf>
    <xf numFmtId="164" fontId="13" fillId="0" borderId="0" xfId="0" applyNumberFormat="1" applyFont="1" applyBorder="1" applyAlignment="1">
      <alignment horizontal="right" vertical="center" wrapText="1"/>
    </xf>
    <xf numFmtId="165" fontId="13" fillId="0" borderId="10" xfId="0" applyNumberFormat="1" applyFont="1" applyBorder="1" applyAlignment="1">
      <alignment horizontal="right" vertical="center" wrapText="1"/>
    </xf>
    <xf numFmtId="0" fontId="20" fillId="0" borderId="5" xfId="0" applyFont="1" applyFill="1" applyBorder="1" applyAlignment="1">
      <alignment vertical="center"/>
    </xf>
    <xf numFmtId="8" fontId="20" fillId="0" borderId="23" xfId="0" applyNumberFormat="1" applyFont="1" applyFill="1" applyBorder="1" applyAlignment="1">
      <alignment horizontal="right" vertical="center"/>
    </xf>
    <xf numFmtId="164" fontId="20" fillId="0" borderId="0" xfId="0" applyNumberFormat="1" applyFont="1" applyBorder="1" applyAlignment="1">
      <alignment horizontal="right" vertical="center" wrapText="1"/>
    </xf>
    <xf numFmtId="165" fontId="20" fillId="0" borderId="10" xfId="0" applyNumberFormat="1" applyFont="1" applyBorder="1" applyAlignment="1">
      <alignment horizontal="right" vertical="center" wrapText="1"/>
    </xf>
    <xf numFmtId="0" fontId="14" fillId="0" borderId="4" xfId="0" applyFont="1" applyBorder="1" applyAlignment="1">
      <alignment vertical="center"/>
    </xf>
    <xf numFmtId="0" fontId="13" fillId="0" borderId="26" xfId="0" applyFont="1" applyBorder="1" applyAlignment="1">
      <alignment horizontal="right" vertical="center"/>
    </xf>
    <xf numFmtId="0" fontId="13" fillId="0" borderId="2" xfId="0" applyFont="1" applyBorder="1" applyAlignment="1">
      <alignment horizontal="right" vertical="center"/>
    </xf>
    <xf numFmtId="0" fontId="13" fillId="0" borderId="10" xfId="0" applyFont="1" applyBorder="1" applyAlignment="1">
      <alignment horizontal="right" vertical="center"/>
    </xf>
    <xf numFmtId="164" fontId="18" fillId="0" borderId="0" xfId="0" applyNumberFormat="1" applyFont="1" applyBorder="1" applyAlignment="1">
      <alignment horizontal="right" vertical="center" wrapText="1"/>
    </xf>
    <xf numFmtId="0" fontId="13" fillId="0" borderId="4" xfId="0" applyFont="1" applyBorder="1" applyAlignment="1">
      <alignment vertical="center"/>
    </xf>
    <xf numFmtId="0" fontId="13" fillId="0" borderId="26" xfId="0" applyFont="1" applyBorder="1" applyAlignment="1">
      <alignment horizontal="right" vertical="center" wrapText="1"/>
    </xf>
    <xf numFmtId="0" fontId="13" fillId="0" borderId="2" xfId="0" applyFont="1" applyBorder="1" applyAlignment="1">
      <alignment horizontal="right" vertical="center" wrapText="1"/>
    </xf>
    <xf numFmtId="0" fontId="13" fillId="0" borderId="11" xfId="0" applyFont="1" applyBorder="1" applyAlignment="1">
      <alignment horizontal="right" vertical="center" wrapText="1"/>
    </xf>
    <xf numFmtId="0" fontId="13" fillId="0" borderId="11" xfId="0" applyFont="1" applyBorder="1" applyAlignment="1">
      <alignment horizontal="right" vertical="center"/>
    </xf>
    <xf numFmtId="8" fontId="18" fillId="0" borderId="25" xfId="0" applyNumberFormat="1" applyFont="1" applyBorder="1" applyAlignment="1">
      <alignment horizontal="right" vertical="center"/>
    </xf>
    <xf numFmtId="8" fontId="18" fillId="0" borderId="1" xfId="0" applyNumberFormat="1" applyFont="1" applyBorder="1" applyAlignment="1">
      <alignment horizontal="right" vertical="center"/>
    </xf>
    <xf numFmtId="0" fontId="13" fillId="0" borderId="23" xfId="0" applyFont="1" applyBorder="1" applyAlignment="1">
      <alignment horizontal="right" vertical="center"/>
    </xf>
    <xf numFmtId="0" fontId="13" fillId="0" borderId="0" xfId="0" applyFont="1" applyBorder="1" applyAlignment="1">
      <alignment horizontal="right" vertical="center"/>
    </xf>
    <xf numFmtId="8" fontId="13" fillId="0" borderId="23" xfId="0" applyNumberFormat="1" applyFont="1" applyBorder="1" applyAlignment="1">
      <alignment horizontal="right" vertical="center" wrapText="1"/>
    </xf>
    <xf numFmtId="8" fontId="13" fillId="0" borderId="23" xfId="0" applyNumberFormat="1" applyFont="1" applyBorder="1" applyAlignment="1">
      <alignment horizontal="right" vertical="center"/>
    </xf>
    <xf numFmtId="0" fontId="18" fillId="0" borderId="5" xfId="0" applyFont="1" applyBorder="1" applyAlignment="1">
      <alignment vertical="center"/>
    </xf>
    <xf numFmtId="8" fontId="18" fillId="0" borderId="23" xfId="0" applyNumberFormat="1" applyFont="1" applyBorder="1" applyAlignment="1">
      <alignment horizontal="right" vertical="center"/>
    </xf>
    <xf numFmtId="8" fontId="18" fillId="0" borderId="0" xfId="0" applyNumberFormat="1" applyFont="1" applyBorder="1" applyAlignment="1">
      <alignment horizontal="right" vertical="center"/>
    </xf>
    <xf numFmtId="0" fontId="13" fillId="0" borderId="7" xfId="0" applyFont="1" applyBorder="1" applyAlignment="1">
      <alignment vertical="center"/>
    </xf>
    <xf numFmtId="0" fontId="13" fillId="0" borderId="24" xfId="0" applyFont="1" applyBorder="1" applyAlignment="1">
      <alignment horizontal="right" vertical="center"/>
    </xf>
    <xf numFmtId="0" fontId="13" fillId="0" borderId="8" xfId="0" applyFont="1" applyBorder="1" applyAlignment="1">
      <alignment horizontal="right" vertical="center"/>
    </xf>
    <xf numFmtId="0" fontId="13" fillId="0" borderId="12" xfId="0" applyFont="1" applyBorder="1" applyAlignment="1">
      <alignment horizontal="right" vertical="center"/>
    </xf>
    <xf numFmtId="0" fontId="13" fillId="0" borderId="0" xfId="0" applyFont="1" applyBorder="1" applyAlignment="1">
      <alignment vertical="center"/>
    </xf>
    <xf numFmtId="0" fontId="14" fillId="0" borderId="0" xfId="0" applyFont="1" applyBorder="1" applyAlignment="1">
      <alignment horizontal="right" vertical="center"/>
    </xf>
    <xf numFmtId="0" fontId="14" fillId="0" borderId="5" xfId="0" applyFont="1" applyBorder="1" applyAlignment="1">
      <alignment vertical="center"/>
    </xf>
    <xf numFmtId="0" fontId="14" fillId="0" borderId="23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3" fillId="0" borderId="23" xfId="0" applyFont="1" applyBorder="1" applyAlignment="1">
      <alignment vertical="center"/>
    </xf>
    <xf numFmtId="0" fontId="21" fillId="0" borderId="4" xfId="0" applyFont="1" applyBorder="1" applyAlignment="1">
      <alignment vertical="center"/>
    </xf>
    <xf numFmtId="8" fontId="13" fillId="0" borderId="11" xfId="0" applyNumberFormat="1" applyFont="1" applyBorder="1" applyAlignment="1">
      <alignment horizontal="right" vertical="center"/>
    </xf>
    <xf numFmtId="0" fontId="20" fillId="0" borderId="4" xfId="0" applyFont="1" applyFill="1" applyBorder="1" applyAlignment="1">
      <alignment vertical="center"/>
    </xf>
    <xf numFmtId="8" fontId="20" fillId="0" borderId="26" xfId="0" applyNumberFormat="1" applyFont="1" applyFill="1" applyBorder="1" applyAlignment="1">
      <alignment horizontal="right" vertical="center"/>
    </xf>
    <xf numFmtId="8" fontId="20" fillId="0" borderId="2" xfId="0" applyNumberFormat="1" applyFont="1" applyFill="1" applyBorder="1" applyAlignment="1">
      <alignment horizontal="right" vertical="center"/>
    </xf>
    <xf numFmtId="0" fontId="23" fillId="0" borderId="23" xfId="0" applyFont="1" applyBorder="1" applyAlignment="1">
      <alignment horizontal="right" vertical="center"/>
    </xf>
    <xf numFmtId="0" fontId="23" fillId="0" borderId="0" xfId="0" applyFont="1" applyBorder="1" applyAlignment="1">
      <alignment horizontal="right" vertical="center"/>
    </xf>
    <xf numFmtId="8" fontId="23" fillId="0" borderId="23" xfId="0" applyNumberFormat="1" applyFont="1" applyBorder="1" applyAlignment="1">
      <alignment horizontal="right" vertical="center"/>
    </xf>
    <xf numFmtId="0" fontId="14" fillId="0" borderId="10" xfId="0" applyFont="1" applyBorder="1" applyAlignment="1">
      <alignment horizontal="right" vertical="center"/>
    </xf>
    <xf numFmtId="0" fontId="14" fillId="0" borderId="4" xfId="0" applyFont="1" applyBorder="1" applyAlignment="1">
      <alignment horizontal="left" vertical="center"/>
    </xf>
    <xf numFmtId="0" fontId="22" fillId="0" borderId="26" xfId="0" applyFont="1" applyBorder="1" applyAlignment="1">
      <alignment horizontal="right" vertical="center"/>
    </xf>
    <xf numFmtId="0" fontId="22" fillId="0" borderId="2" xfId="0" applyFont="1" applyBorder="1" applyAlignment="1">
      <alignment horizontal="right" vertical="center"/>
    </xf>
    <xf numFmtId="0" fontId="14" fillId="0" borderId="11" xfId="0" applyFont="1" applyBorder="1" applyAlignment="1">
      <alignment horizontal="right" vertical="center"/>
    </xf>
    <xf numFmtId="0" fontId="14" fillId="0" borderId="23" xfId="0" applyFont="1" applyBorder="1" applyAlignment="1">
      <alignment horizontal="right" vertical="center"/>
    </xf>
    <xf numFmtId="0" fontId="13" fillId="0" borderId="10" xfId="0" applyFont="1" applyBorder="1" applyAlignment="1">
      <alignment vertical="center"/>
    </xf>
    <xf numFmtId="0" fontId="13" fillId="0" borderId="24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0" fontId="13" fillId="0" borderId="12" xfId="0" applyFont="1" applyBorder="1" applyAlignment="1">
      <alignment vertical="center"/>
    </xf>
    <xf numFmtId="8" fontId="13" fillId="0" borderId="0" xfId="0" applyNumberFormat="1" applyFont="1" applyBorder="1" applyAlignment="1">
      <alignment horizontal="right" vertical="center"/>
    </xf>
    <xf numFmtId="0" fontId="16" fillId="0" borderId="13" xfId="0" applyFont="1" applyBorder="1" applyAlignment="1">
      <alignment vertical="center"/>
    </xf>
    <xf numFmtId="164" fontId="24" fillId="0" borderId="0" xfId="0" applyNumberFormat="1" applyFont="1" applyBorder="1" applyAlignment="1">
      <alignment horizontal="right" vertical="center" wrapText="1"/>
    </xf>
    <xf numFmtId="8" fontId="25" fillId="0" borderId="23" xfId="0" applyNumberFormat="1" applyFont="1" applyBorder="1" applyAlignment="1">
      <alignment horizontal="right" vertical="center"/>
    </xf>
    <xf numFmtId="8" fontId="25" fillId="0" borderId="0" xfId="0" applyNumberFormat="1" applyFont="1" applyBorder="1" applyAlignment="1">
      <alignment horizontal="right" vertical="center"/>
    </xf>
    <xf numFmtId="0" fontId="12" fillId="0" borderId="0" xfId="0" applyFont="1" applyAlignment="1">
      <alignment horizontal="center"/>
    </xf>
    <xf numFmtId="8" fontId="19" fillId="0" borderId="14" xfId="0" applyNumberFormat="1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8" fontId="0" fillId="0" borderId="17" xfId="0" applyNumberFormat="1" applyFont="1" applyBorder="1" applyAlignment="1">
      <alignment horizontal="right"/>
    </xf>
    <xf numFmtId="8" fontId="19" fillId="0" borderId="28" xfId="0" applyNumberFormat="1" applyFont="1" applyBorder="1" applyAlignment="1">
      <alignment horizontal="right"/>
    </xf>
    <xf numFmtId="0" fontId="0" fillId="0" borderId="29" xfId="0" applyBorder="1"/>
    <xf numFmtId="8" fontId="1" fillId="0" borderId="18" xfId="0" applyNumberFormat="1" applyFont="1" applyBorder="1" applyAlignment="1">
      <alignment horizontal="right"/>
    </xf>
    <xf numFmtId="165" fontId="0" fillId="0" borderId="29" xfId="1" applyNumberFormat="1" applyFont="1" applyBorder="1" applyAlignment="1">
      <alignment horizontal="right" wrapText="1"/>
    </xf>
    <xf numFmtId="165" fontId="11" fillId="0" borderId="27" xfId="1" applyNumberFormat="1" applyFont="1" applyBorder="1" applyAlignment="1">
      <alignment horizontal="right" wrapText="1"/>
    </xf>
    <xf numFmtId="165" fontId="19" fillId="0" borderId="27" xfId="1" applyNumberFormat="1" applyFont="1" applyBorder="1" applyAlignment="1">
      <alignment horizontal="right" wrapText="1"/>
    </xf>
    <xf numFmtId="0" fontId="4" fillId="0" borderId="31" xfId="0" applyFont="1" applyBorder="1" applyAlignment="1">
      <alignment horizontal="right"/>
    </xf>
    <xf numFmtId="0" fontId="3" fillId="0" borderId="31" xfId="0" applyFont="1" applyBorder="1" applyAlignment="1">
      <alignment horizontal="right" vertical="top"/>
    </xf>
    <xf numFmtId="0" fontId="20" fillId="0" borderId="5" xfId="0" applyFont="1" applyBorder="1" applyAlignment="1">
      <alignment vertical="center"/>
    </xf>
    <xf numFmtId="8" fontId="20" fillId="0" borderId="23" xfId="0" applyNumberFormat="1" applyFont="1" applyBorder="1" applyAlignment="1">
      <alignment horizontal="right" vertical="center"/>
    </xf>
    <xf numFmtId="0" fontId="13" fillId="0" borderId="5" xfId="0" applyFont="1" applyBorder="1" applyAlignment="1">
      <alignment horizontal="left" vertical="center"/>
    </xf>
    <xf numFmtId="165" fontId="18" fillId="0" borderId="10" xfId="0" applyNumberFormat="1" applyFont="1" applyBorder="1" applyAlignment="1">
      <alignment horizontal="right" vertical="center" wrapText="1"/>
    </xf>
    <xf numFmtId="8" fontId="25" fillId="0" borderId="25" xfId="0" applyNumberFormat="1" applyFont="1" applyBorder="1" applyAlignment="1">
      <alignment horizontal="right" vertical="center"/>
    </xf>
    <xf numFmtId="164" fontId="18" fillId="0" borderId="1" xfId="0" applyNumberFormat="1" applyFont="1" applyBorder="1" applyAlignment="1">
      <alignment horizontal="right" vertical="center" wrapText="1"/>
    </xf>
    <xf numFmtId="0" fontId="18" fillId="0" borderId="4" xfId="0" applyFont="1" applyBorder="1" applyAlignment="1">
      <alignment vertical="center"/>
    </xf>
    <xf numFmtId="8" fontId="18" fillId="0" borderId="26" xfId="0" applyNumberFormat="1" applyFont="1" applyBorder="1" applyAlignment="1">
      <alignment horizontal="right" vertical="center"/>
    </xf>
    <xf numFmtId="8" fontId="18" fillId="0" borderId="2" xfId="0" applyNumberFormat="1" applyFont="1" applyBorder="1" applyAlignment="1">
      <alignment horizontal="right" vertical="center"/>
    </xf>
    <xf numFmtId="165" fontId="18" fillId="0" borderId="11" xfId="0" applyNumberFormat="1" applyFont="1" applyBorder="1" applyAlignment="1">
      <alignment horizontal="right" vertical="center" wrapText="1"/>
    </xf>
    <xf numFmtId="0" fontId="4" fillId="0" borderId="31" xfId="0" applyFont="1" applyBorder="1"/>
    <xf numFmtId="165" fontId="20" fillId="0" borderId="12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/>
    </xf>
    <xf numFmtId="0" fontId="3" fillId="0" borderId="31" xfId="0" applyFont="1" applyBorder="1" applyAlignment="1">
      <alignment horizontal="right" wrapText="1"/>
    </xf>
    <xf numFmtId="165" fontId="11" fillId="0" borderId="29" xfId="1" applyNumberFormat="1" applyFont="1" applyBorder="1" applyAlignment="1">
      <alignment horizontal="right" wrapText="1"/>
    </xf>
    <xf numFmtId="0" fontId="4" fillId="0" borderId="29" xfId="0" applyFont="1" applyBorder="1" applyAlignment="1">
      <alignment horizontal="right" wrapText="1"/>
    </xf>
    <xf numFmtId="165" fontId="7" fillId="0" borderId="29" xfId="1" applyNumberFormat="1" applyFont="1" applyBorder="1" applyAlignment="1">
      <alignment horizontal="right" wrapText="1"/>
    </xf>
    <xf numFmtId="0" fontId="4" fillId="0" borderId="31" xfId="0" applyFont="1" applyBorder="1" applyAlignment="1">
      <alignment horizontal="right" wrapText="1"/>
    </xf>
    <xf numFmtId="0" fontId="4" fillId="0" borderId="29" xfId="0" applyFont="1" applyBorder="1" applyAlignment="1">
      <alignment horizontal="right"/>
    </xf>
    <xf numFmtId="0" fontId="4" fillId="0" borderId="30" xfId="0" applyFont="1" applyBorder="1" applyAlignment="1">
      <alignment horizontal="right"/>
    </xf>
    <xf numFmtId="0" fontId="5" fillId="0" borderId="32" xfId="0" applyFont="1" applyBorder="1" applyAlignment="1">
      <alignment horizontal="right"/>
    </xf>
    <xf numFmtId="8" fontId="4" fillId="0" borderId="31" xfId="0" applyNumberFormat="1" applyFont="1" applyBorder="1" applyAlignment="1">
      <alignment horizontal="right"/>
    </xf>
    <xf numFmtId="0" fontId="0" fillId="0" borderId="31" xfId="0" applyBorder="1"/>
    <xf numFmtId="0" fontId="4" fillId="0" borderId="29" xfId="0" applyFont="1" applyBorder="1"/>
    <xf numFmtId="0" fontId="3" fillId="0" borderId="31" xfId="0" applyFont="1" applyBorder="1"/>
    <xf numFmtId="0" fontId="6" fillId="0" borderId="31" xfId="0" applyFont="1" applyBorder="1"/>
    <xf numFmtId="0" fontId="4" fillId="0" borderId="30" xfId="0" applyFont="1" applyBorder="1"/>
    <xf numFmtId="165" fontId="26" fillId="0" borderId="29" xfId="1" applyNumberFormat="1" applyFont="1" applyBorder="1" applyAlignment="1">
      <alignment horizontal="right" wrapText="1"/>
    </xf>
    <xf numFmtId="164" fontId="27" fillId="0" borderId="17" xfId="0" applyNumberFormat="1" applyFont="1" applyBorder="1" applyAlignment="1">
      <alignment horizontal="right" wrapText="1"/>
    </xf>
    <xf numFmtId="0" fontId="0" fillId="0" borderId="5" xfId="0" applyBorder="1" applyAlignment="1"/>
    <xf numFmtId="0" fontId="3" fillId="0" borderId="31" xfId="0" applyFont="1" applyBorder="1" applyAlignment="1">
      <alignment horizontal="right"/>
    </xf>
    <xf numFmtId="0" fontId="4" fillId="0" borderId="33" xfId="0" applyFont="1" applyBorder="1" applyAlignment="1">
      <alignment horizontal="right"/>
    </xf>
    <xf numFmtId="0" fontId="18" fillId="0" borderId="3" xfId="0" applyFont="1" applyBorder="1" applyAlignment="1">
      <alignment vertical="center"/>
    </xf>
    <xf numFmtId="8" fontId="18" fillId="0" borderId="34" xfId="0" applyNumberFormat="1" applyFont="1" applyBorder="1" applyAlignment="1">
      <alignment horizontal="right" vertical="center"/>
    </xf>
    <xf numFmtId="8" fontId="18" fillId="0" borderId="35" xfId="0" applyNumberFormat="1" applyFont="1" applyBorder="1" applyAlignment="1">
      <alignment horizontal="right" vertical="center"/>
    </xf>
    <xf numFmtId="165" fontId="18" fillId="0" borderId="36" xfId="0" applyNumberFormat="1" applyFont="1" applyBorder="1" applyAlignment="1">
      <alignment horizontal="right" vertical="center" wrapText="1"/>
    </xf>
    <xf numFmtId="8" fontId="13" fillId="0" borderId="24" xfId="0" applyNumberFormat="1" applyFont="1" applyBorder="1" applyAlignment="1">
      <alignment horizontal="right" vertical="center"/>
    </xf>
    <xf numFmtId="165" fontId="13" fillId="0" borderId="12" xfId="0" applyNumberFormat="1" applyFont="1" applyBorder="1" applyAlignment="1">
      <alignment horizontal="right" vertical="center" wrapText="1"/>
    </xf>
    <xf numFmtId="165" fontId="7" fillId="0" borderId="30" xfId="1" applyNumberFormat="1" applyFont="1" applyBorder="1" applyAlignment="1">
      <alignment horizontal="right" wrapText="1"/>
    </xf>
    <xf numFmtId="0" fontId="13" fillId="0" borderId="37" xfId="0" applyFont="1" applyBorder="1" applyAlignment="1">
      <alignment vertical="center"/>
    </xf>
    <xf numFmtId="164" fontId="13" fillId="0" borderId="24" xfId="0" applyNumberFormat="1" applyFont="1" applyBorder="1" applyAlignment="1">
      <alignment horizontal="right" vertical="center" wrapText="1"/>
    </xf>
    <xf numFmtId="165" fontId="18" fillId="0" borderId="0" xfId="0" applyNumberFormat="1" applyFont="1" applyBorder="1" applyAlignment="1">
      <alignment horizontal="right" vertical="center" wrapText="1"/>
    </xf>
    <xf numFmtId="164" fontId="13" fillId="0" borderId="23" xfId="0" applyNumberFormat="1" applyFont="1" applyBorder="1" applyAlignment="1">
      <alignment horizontal="right" vertical="center" wrapText="1"/>
    </xf>
    <xf numFmtId="164" fontId="13" fillId="0" borderId="8" xfId="0" applyNumberFormat="1" applyFont="1" applyBorder="1" applyAlignment="1">
      <alignment horizontal="right" vertical="center" wrapText="1"/>
    </xf>
    <xf numFmtId="3" fontId="10" fillId="0" borderId="0" xfId="0" applyNumberFormat="1" applyFont="1" applyFill="1" applyAlignment="1">
      <alignment horizontal="center"/>
    </xf>
    <xf numFmtId="3" fontId="10" fillId="0" borderId="0" xfId="0" applyNumberFormat="1" applyFont="1" applyFill="1" applyAlignment="1">
      <alignment horizontal="center" wrapText="1"/>
    </xf>
    <xf numFmtId="3" fontId="10" fillId="0" borderId="0" xfId="0" applyNumberFormat="1" applyFont="1" applyFill="1" applyAlignment="1">
      <alignment horizontal="center" vertical="center"/>
    </xf>
    <xf numFmtId="3" fontId="29" fillId="0" borderId="0" xfId="0" applyNumberFormat="1" applyFont="1" applyFill="1" applyAlignment="1">
      <alignment horizontal="center" wrapText="1"/>
    </xf>
    <xf numFmtId="165" fontId="11" fillId="0" borderId="38" xfId="1" applyNumberFormat="1" applyFont="1" applyBorder="1" applyAlignment="1">
      <alignment horizontal="right" wrapText="1"/>
    </xf>
    <xf numFmtId="0" fontId="1" fillId="0" borderId="0" xfId="0" applyFont="1" applyAlignment="1">
      <alignment horizontal="center"/>
    </xf>
    <xf numFmtId="8" fontId="11" fillId="0" borderId="17" xfId="0" applyNumberFormat="1" applyFont="1" applyBorder="1" applyAlignment="1">
      <alignment horizontal="right" wrapText="1"/>
    </xf>
    <xf numFmtId="8" fontId="13" fillId="0" borderId="0" xfId="0" applyNumberFormat="1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right" vertical="center" wrapText="1"/>
    </xf>
    <xf numFmtId="8" fontId="14" fillId="0" borderId="23" xfId="0" applyNumberFormat="1" applyFont="1" applyBorder="1" applyAlignment="1">
      <alignment horizontal="right" vertical="center" wrapText="1"/>
    </xf>
    <xf numFmtId="8" fontId="14" fillId="0" borderId="0" xfId="0" applyNumberFormat="1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5" fontId="13" fillId="0" borderId="0" xfId="0" applyNumberFormat="1" applyFont="1" applyBorder="1" applyAlignment="1">
      <alignment horizontal="right" vertical="center" wrapText="1"/>
    </xf>
    <xf numFmtId="164" fontId="18" fillId="0" borderId="2" xfId="0" applyNumberFormat="1" applyFont="1" applyBorder="1" applyAlignment="1">
      <alignment horizontal="right" vertical="center" wrapText="1"/>
    </xf>
    <xf numFmtId="0" fontId="14" fillId="0" borderId="39" xfId="0" applyFont="1" applyBorder="1" applyAlignment="1">
      <alignment vertical="center"/>
    </xf>
    <xf numFmtId="8" fontId="20" fillId="0" borderId="22" xfId="0" applyNumberFormat="1" applyFont="1" applyFill="1" applyBorder="1" applyAlignment="1">
      <alignment horizontal="right" vertical="center" wrapText="1"/>
    </xf>
    <xf numFmtId="0" fontId="13" fillId="0" borderId="15" xfId="0" applyFont="1" applyBorder="1" applyAlignment="1">
      <alignment vertical="center"/>
    </xf>
    <xf numFmtId="164" fontId="20" fillId="0" borderId="2" xfId="0" applyNumberFormat="1" applyFont="1" applyBorder="1" applyAlignment="1">
      <alignment horizontal="right" vertical="center" wrapText="1"/>
    </xf>
    <xf numFmtId="165" fontId="13" fillId="0" borderId="11" xfId="0" applyNumberFormat="1" applyFont="1" applyBorder="1" applyAlignment="1">
      <alignment horizontal="right" vertical="center" wrapText="1"/>
    </xf>
    <xf numFmtId="0" fontId="28" fillId="0" borderId="5" xfId="0" applyFont="1" applyBorder="1"/>
    <xf numFmtId="8" fontId="28" fillId="0" borderId="17" xfId="0" applyNumberFormat="1" applyFont="1" applyBorder="1" applyAlignment="1">
      <alignment horizontal="right"/>
    </xf>
    <xf numFmtId="0" fontId="0" fillId="0" borderId="40" xfId="0" applyBorder="1"/>
    <xf numFmtId="0" fontId="0" fillId="0" borderId="34" xfId="0" applyBorder="1"/>
    <xf numFmtId="0" fontId="7" fillId="0" borderId="37" xfId="0" applyFont="1" applyBorder="1"/>
    <xf numFmtId="0" fontId="0" fillId="0" borderId="41" xfId="0" applyBorder="1"/>
    <xf numFmtId="0" fontId="0" fillId="0" borderId="42" xfId="0" applyBorder="1"/>
    <xf numFmtId="8" fontId="0" fillId="0" borderId="23" xfId="0" applyNumberFormat="1" applyFont="1" applyBorder="1" applyAlignment="1">
      <alignment horizontal="right"/>
    </xf>
    <xf numFmtId="8" fontId="20" fillId="0" borderId="24" xfId="0" applyNumberFormat="1" applyFont="1" applyBorder="1" applyAlignment="1">
      <alignment horizontal="right" vertical="center"/>
    </xf>
    <xf numFmtId="8" fontId="20" fillId="0" borderId="8" xfId="0" applyNumberFormat="1" applyFont="1" applyBorder="1" applyAlignment="1">
      <alignment horizontal="right" vertical="center"/>
    </xf>
    <xf numFmtId="0" fontId="20" fillId="0" borderId="7" xfId="0" applyFont="1" applyBorder="1" applyAlignment="1">
      <alignment vertical="center"/>
    </xf>
    <xf numFmtId="8" fontId="0" fillId="0" borderId="10" xfId="0" applyNumberFormat="1" applyFont="1" applyBorder="1" applyAlignment="1">
      <alignment horizontal="right"/>
    </xf>
    <xf numFmtId="8" fontId="7" fillId="0" borderId="19" xfId="0" applyNumberFormat="1" applyFont="1" applyBorder="1" applyAlignment="1">
      <alignment horizontal="right"/>
    </xf>
    <xf numFmtId="8" fontId="30" fillId="0" borderId="23" xfId="0" applyNumberFormat="1" applyFont="1" applyBorder="1" applyAlignment="1">
      <alignment horizontal="right" vertical="center"/>
    </xf>
    <xf numFmtId="8" fontId="31" fillId="0" borderId="23" xfId="0" applyNumberFormat="1" applyFont="1" applyFill="1" applyBorder="1" applyAlignment="1">
      <alignment horizontal="right" vertical="center"/>
    </xf>
    <xf numFmtId="164" fontId="31" fillId="0" borderId="0" xfId="0" applyNumberFormat="1" applyFont="1" applyBorder="1" applyAlignment="1">
      <alignment horizontal="right" vertical="center" wrapText="1"/>
    </xf>
    <xf numFmtId="0" fontId="16" fillId="0" borderId="39" xfId="0" applyFont="1" applyBorder="1" applyAlignment="1">
      <alignment vertic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</cellXfs>
  <cellStyles count="2">
    <cellStyle name="normální" xfId="0" builtinId="0"/>
    <cellStyle name="procent" xfId="1" builtinId="5"/>
  </cellStyles>
  <dxfs count="4">
    <dxf>
      <font>
        <b/>
        <i val="0"/>
        <strike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ladislav.vyvazil/AppData/Local/Microsoft/Windows/INetCache/Content.Outlook/P2VM9TM7/HK%20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ladislav.vyvazil/AppData/Local/Microsoft/Windows/INetCache/Content.Outlook/P2VM9TM7/HK%20202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HK 2022"/>
      <sheetName val="k tisku"/>
    </sheetNames>
    <sheetDataSet>
      <sheetData sheetId="0">
        <row r="6">
          <cell r="A6" t="str">
            <v>Účet</v>
          </cell>
          <cell r="H6" t="str">
            <v>Hodnota</v>
          </cell>
        </row>
        <row r="7">
          <cell r="A7">
            <v>501102</v>
          </cell>
          <cell r="H7">
            <v>165866.04</v>
          </cell>
        </row>
        <row r="8">
          <cell r="A8">
            <v>501150</v>
          </cell>
          <cell r="H8">
            <v>3401.21</v>
          </cell>
        </row>
        <row r="9">
          <cell r="A9">
            <v>501301</v>
          </cell>
          <cell r="H9">
            <v>58950</v>
          </cell>
        </row>
        <row r="10">
          <cell r="A10">
            <v>501302</v>
          </cell>
          <cell r="H10">
            <v>17487.259999999998</v>
          </cell>
        </row>
        <row r="11">
          <cell r="A11">
            <v>501303</v>
          </cell>
          <cell r="H11">
            <v>2189.89</v>
          </cell>
        </row>
        <row r="12">
          <cell r="A12">
            <v>501305</v>
          </cell>
          <cell r="H12">
            <v>285505</v>
          </cell>
        </row>
        <row r="13">
          <cell r="A13">
            <v>501307</v>
          </cell>
          <cell r="H13">
            <v>13.54</v>
          </cell>
        </row>
        <row r="14">
          <cell r="A14">
            <v>501308</v>
          </cell>
          <cell r="H14">
            <v>934527.66</v>
          </cell>
        </row>
        <row r="15">
          <cell r="A15">
            <v>501311</v>
          </cell>
          <cell r="H15">
            <v>18359</v>
          </cell>
        </row>
        <row r="16">
          <cell r="A16">
            <v>501312</v>
          </cell>
          <cell r="H16">
            <v>126636.46</v>
          </cell>
        </row>
        <row r="17">
          <cell r="A17">
            <v>501313</v>
          </cell>
          <cell r="H17">
            <v>53218</v>
          </cell>
        </row>
        <row r="18">
          <cell r="A18">
            <v>501315</v>
          </cell>
          <cell r="H18">
            <v>990</v>
          </cell>
        </row>
        <row r="19">
          <cell r="A19">
            <v>501331</v>
          </cell>
          <cell r="H19">
            <v>22692.39</v>
          </cell>
        </row>
        <row r="20">
          <cell r="A20">
            <v>501332</v>
          </cell>
          <cell r="H20">
            <v>2953</v>
          </cell>
        </row>
        <row r="21">
          <cell r="A21">
            <v>501333</v>
          </cell>
          <cell r="H21">
            <v>38186.410000000003</v>
          </cell>
        </row>
        <row r="22">
          <cell r="A22">
            <v>501334</v>
          </cell>
          <cell r="H22">
            <v>6953.11</v>
          </cell>
        </row>
        <row r="23">
          <cell r="A23">
            <v>501352</v>
          </cell>
          <cell r="H23">
            <v>12835.12</v>
          </cell>
        </row>
        <row r="24">
          <cell r="A24">
            <v>501354</v>
          </cell>
          <cell r="H24">
            <v>37343.620000000003</v>
          </cell>
        </row>
        <row r="25">
          <cell r="A25">
            <v>501360</v>
          </cell>
          <cell r="H25">
            <v>272539.24</v>
          </cell>
        </row>
        <row r="26">
          <cell r="A26">
            <v>501405</v>
          </cell>
          <cell r="H26">
            <v>10254.4</v>
          </cell>
        </row>
        <row r="27">
          <cell r="A27">
            <v>501411</v>
          </cell>
          <cell r="H27">
            <v>87592.66</v>
          </cell>
        </row>
        <row r="28">
          <cell r="A28">
            <v>501413</v>
          </cell>
          <cell r="H28">
            <v>97342.36</v>
          </cell>
        </row>
        <row r="29">
          <cell r="A29">
            <v>501420</v>
          </cell>
          <cell r="H29">
            <v>14044.8</v>
          </cell>
        </row>
        <row r="30">
          <cell r="A30">
            <v>501421</v>
          </cell>
          <cell r="H30">
            <v>30507.22</v>
          </cell>
        </row>
        <row r="31">
          <cell r="A31">
            <v>501422</v>
          </cell>
          <cell r="H31">
            <v>17182.689999999999</v>
          </cell>
        </row>
        <row r="32">
          <cell r="A32">
            <v>501423</v>
          </cell>
          <cell r="H32">
            <v>15259.71</v>
          </cell>
        </row>
        <row r="33">
          <cell r="A33">
            <v>501424</v>
          </cell>
          <cell r="H33">
            <v>7076.25</v>
          </cell>
        </row>
        <row r="34">
          <cell r="A34">
            <v>501425</v>
          </cell>
          <cell r="H34">
            <v>11190.01</v>
          </cell>
        </row>
        <row r="35">
          <cell r="A35">
            <v>501426</v>
          </cell>
          <cell r="H35">
            <v>9061.9</v>
          </cell>
        </row>
        <row r="36">
          <cell r="A36">
            <v>501428</v>
          </cell>
          <cell r="H36">
            <v>5459.95</v>
          </cell>
        </row>
        <row r="37">
          <cell r="A37">
            <v>501431</v>
          </cell>
          <cell r="H37">
            <v>132794.32999999999</v>
          </cell>
        </row>
        <row r="38">
          <cell r="A38">
            <v>501446</v>
          </cell>
          <cell r="H38">
            <v>532</v>
          </cell>
        </row>
        <row r="39">
          <cell r="A39">
            <v>501510</v>
          </cell>
          <cell r="H39">
            <v>5534.78</v>
          </cell>
        </row>
        <row r="40">
          <cell r="A40">
            <v>501611</v>
          </cell>
          <cell r="H40">
            <v>27175.81</v>
          </cell>
        </row>
        <row r="41">
          <cell r="A41">
            <v>501612</v>
          </cell>
          <cell r="H41">
            <v>53153.9</v>
          </cell>
        </row>
        <row r="42">
          <cell r="A42">
            <v>501613</v>
          </cell>
          <cell r="H42">
            <v>2803</v>
          </cell>
        </row>
        <row r="43">
          <cell r="A43">
            <v>501614</v>
          </cell>
          <cell r="H43">
            <v>1216</v>
          </cell>
        </row>
        <row r="44">
          <cell r="A44">
            <v>501626</v>
          </cell>
          <cell r="H44">
            <v>1827.26</v>
          </cell>
        </row>
        <row r="45">
          <cell r="A45">
            <v>501627</v>
          </cell>
          <cell r="H45">
            <v>1608</v>
          </cell>
        </row>
        <row r="46">
          <cell r="A46">
            <v>501730</v>
          </cell>
          <cell r="H46">
            <v>625</v>
          </cell>
        </row>
        <row r="47">
          <cell r="A47">
            <v>501733</v>
          </cell>
          <cell r="H47">
            <v>45742.91</v>
          </cell>
        </row>
        <row r="48">
          <cell r="A48">
            <v>501740</v>
          </cell>
          <cell r="H48">
            <v>3738</v>
          </cell>
        </row>
        <row r="49">
          <cell r="A49">
            <v>501741</v>
          </cell>
          <cell r="H49">
            <v>12009.66</v>
          </cell>
        </row>
        <row r="50">
          <cell r="A50">
            <v>501742</v>
          </cell>
          <cell r="H50">
            <v>9613.5400000000009</v>
          </cell>
        </row>
        <row r="51">
          <cell r="A51">
            <v>501743</v>
          </cell>
          <cell r="H51">
            <v>-20769.62</v>
          </cell>
        </row>
        <row r="52">
          <cell r="A52">
            <v>501744</v>
          </cell>
          <cell r="H52">
            <v>3612.31</v>
          </cell>
        </row>
        <row r="53">
          <cell r="A53">
            <v>501745</v>
          </cell>
          <cell r="H53">
            <v>688</v>
          </cell>
        </row>
        <row r="54">
          <cell r="A54">
            <v>501746</v>
          </cell>
          <cell r="H54">
            <v>29712.77</v>
          </cell>
        </row>
        <row r="55">
          <cell r="A55">
            <v>501747</v>
          </cell>
          <cell r="H55">
            <v>10326</v>
          </cell>
        </row>
        <row r="56">
          <cell r="A56">
            <v>501748</v>
          </cell>
          <cell r="H56">
            <v>2583.6999999999998</v>
          </cell>
        </row>
        <row r="57">
          <cell r="A57">
            <v>501750</v>
          </cell>
          <cell r="H57">
            <v>7791.01</v>
          </cell>
        </row>
        <row r="58">
          <cell r="A58">
            <v>501751</v>
          </cell>
          <cell r="H58">
            <v>16068.37</v>
          </cell>
        </row>
        <row r="59">
          <cell r="A59">
            <v>501810</v>
          </cell>
          <cell r="H59">
            <v>17437.28</v>
          </cell>
        </row>
        <row r="60">
          <cell r="A60">
            <v>501815</v>
          </cell>
          <cell r="H60">
            <v>13539.01</v>
          </cell>
        </row>
        <row r="61">
          <cell r="A61">
            <v>501816</v>
          </cell>
          <cell r="H61">
            <v>15957.27</v>
          </cell>
        </row>
        <row r="62">
          <cell r="A62">
            <v>501820</v>
          </cell>
          <cell r="H62">
            <v>254</v>
          </cell>
        </row>
        <row r="63">
          <cell r="A63">
            <v>502000</v>
          </cell>
          <cell r="H63">
            <v>2445.3000000000002</v>
          </cell>
        </row>
        <row r="64">
          <cell r="A64">
            <v>502020</v>
          </cell>
          <cell r="H64">
            <v>5344.65</v>
          </cell>
        </row>
        <row r="65">
          <cell r="A65">
            <v>502030</v>
          </cell>
          <cell r="H65">
            <v>7103.83</v>
          </cell>
        </row>
        <row r="66">
          <cell r="A66">
            <v>502302</v>
          </cell>
          <cell r="H66">
            <v>136656.26</v>
          </cell>
        </row>
        <row r="67">
          <cell r="A67">
            <v>502303</v>
          </cell>
          <cell r="H67">
            <v>16492.53</v>
          </cell>
        </row>
        <row r="68">
          <cell r="A68">
            <v>502304</v>
          </cell>
          <cell r="H68">
            <v>16492.52</v>
          </cell>
        </row>
        <row r="69">
          <cell r="A69">
            <v>502306</v>
          </cell>
          <cell r="H69">
            <v>3514.79</v>
          </cell>
        </row>
        <row r="70">
          <cell r="A70">
            <v>502307</v>
          </cell>
          <cell r="H70">
            <v>3695.05</v>
          </cell>
        </row>
        <row r="71">
          <cell r="A71">
            <v>502308</v>
          </cell>
          <cell r="H71">
            <v>4866.6400000000003</v>
          </cell>
        </row>
        <row r="72">
          <cell r="A72">
            <v>502320</v>
          </cell>
          <cell r="H72">
            <v>322929.64</v>
          </cell>
        </row>
        <row r="73">
          <cell r="A73">
            <v>502321</v>
          </cell>
          <cell r="H73">
            <v>37723.199999999997</v>
          </cell>
        </row>
        <row r="74">
          <cell r="A74">
            <v>502322</v>
          </cell>
          <cell r="H74">
            <v>79679.37</v>
          </cell>
        </row>
        <row r="75">
          <cell r="A75">
            <v>502323</v>
          </cell>
          <cell r="H75">
            <v>5702.71</v>
          </cell>
        </row>
        <row r="76">
          <cell r="A76">
            <v>502330</v>
          </cell>
          <cell r="H76">
            <v>402692.43</v>
          </cell>
        </row>
        <row r="77">
          <cell r="A77">
            <v>502331</v>
          </cell>
          <cell r="H77">
            <v>45515.53</v>
          </cell>
        </row>
        <row r="78">
          <cell r="A78">
            <v>502332</v>
          </cell>
          <cell r="H78">
            <v>16683.64</v>
          </cell>
        </row>
        <row r="79">
          <cell r="A79">
            <v>502333</v>
          </cell>
          <cell r="H79">
            <v>15245.9</v>
          </cell>
        </row>
        <row r="80">
          <cell r="A80">
            <v>502334</v>
          </cell>
          <cell r="H80">
            <v>4378.33</v>
          </cell>
        </row>
        <row r="81">
          <cell r="A81">
            <v>506300</v>
          </cell>
          <cell r="H81">
            <v>-6270</v>
          </cell>
        </row>
        <row r="82">
          <cell r="A82">
            <v>506302</v>
          </cell>
          <cell r="H82">
            <v>-12969</v>
          </cell>
        </row>
        <row r="83">
          <cell r="A83">
            <v>511020</v>
          </cell>
          <cell r="H83">
            <v>4516.05</v>
          </cell>
        </row>
        <row r="84">
          <cell r="A84">
            <v>511321</v>
          </cell>
          <cell r="H84">
            <v>55438.15</v>
          </cell>
        </row>
        <row r="85">
          <cell r="A85">
            <v>511322</v>
          </cell>
          <cell r="H85">
            <v>47384.77</v>
          </cell>
        </row>
        <row r="86">
          <cell r="A86">
            <v>511323</v>
          </cell>
          <cell r="H86">
            <v>60288.03</v>
          </cell>
        </row>
        <row r="87">
          <cell r="A87">
            <v>511325</v>
          </cell>
          <cell r="H87">
            <v>6957.5</v>
          </cell>
        </row>
        <row r="88">
          <cell r="A88">
            <v>511327</v>
          </cell>
          <cell r="H88">
            <v>4464.8999999999996</v>
          </cell>
        </row>
        <row r="89">
          <cell r="A89">
            <v>511328</v>
          </cell>
          <cell r="H89">
            <v>20353.43</v>
          </cell>
        </row>
        <row r="90">
          <cell r="A90">
            <v>511330</v>
          </cell>
          <cell r="H90">
            <v>20535.009999999998</v>
          </cell>
        </row>
        <row r="91">
          <cell r="A91">
            <v>511341</v>
          </cell>
          <cell r="H91">
            <v>6176</v>
          </cell>
        </row>
        <row r="92">
          <cell r="A92">
            <v>512300</v>
          </cell>
          <cell r="H92">
            <v>14502</v>
          </cell>
        </row>
        <row r="93">
          <cell r="A93">
            <v>518270</v>
          </cell>
          <cell r="H93">
            <v>4541.53</v>
          </cell>
        </row>
        <row r="94">
          <cell r="A94">
            <v>518301</v>
          </cell>
          <cell r="H94">
            <v>5349</v>
          </cell>
        </row>
        <row r="95">
          <cell r="A95">
            <v>518310</v>
          </cell>
          <cell r="H95">
            <v>14400.1</v>
          </cell>
        </row>
        <row r="96">
          <cell r="A96">
            <v>518311</v>
          </cell>
          <cell r="H96">
            <v>263.42</v>
          </cell>
        </row>
        <row r="97">
          <cell r="A97">
            <v>518320</v>
          </cell>
          <cell r="H97">
            <v>5598</v>
          </cell>
        </row>
        <row r="98">
          <cell r="A98">
            <v>518340</v>
          </cell>
          <cell r="H98">
            <v>7964.44</v>
          </cell>
        </row>
        <row r="99">
          <cell r="A99">
            <v>518350</v>
          </cell>
          <cell r="H99">
            <v>15860</v>
          </cell>
        </row>
        <row r="100">
          <cell r="A100">
            <v>518373</v>
          </cell>
          <cell r="H100">
            <v>41820</v>
          </cell>
        </row>
        <row r="101">
          <cell r="A101">
            <v>518374</v>
          </cell>
          <cell r="H101">
            <v>7380</v>
          </cell>
        </row>
        <row r="102">
          <cell r="A102">
            <v>518390</v>
          </cell>
          <cell r="H102">
            <v>5787.67</v>
          </cell>
        </row>
        <row r="103">
          <cell r="A103">
            <v>518410</v>
          </cell>
          <cell r="H103">
            <v>31517.8</v>
          </cell>
        </row>
        <row r="104">
          <cell r="A104">
            <v>518450</v>
          </cell>
          <cell r="H104">
            <v>61548.67</v>
          </cell>
        </row>
        <row r="105">
          <cell r="A105">
            <v>518470</v>
          </cell>
          <cell r="H105">
            <v>53633.72</v>
          </cell>
        </row>
        <row r="106">
          <cell r="A106">
            <v>518471</v>
          </cell>
          <cell r="H106">
            <v>22522.35</v>
          </cell>
        </row>
        <row r="107">
          <cell r="A107">
            <v>518527</v>
          </cell>
          <cell r="H107">
            <v>25060.32</v>
          </cell>
        </row>
        <row r="108">
          <cell r="A108">
            <v>518543</v>
          </cell>
          <cell r="H108">
            <v>45635.29</v>
          </cell>
        </row>
        <row r="109">
          <cell r="A109">
            <v>518548</v>
          </cell>
          <cell r="H109">
            <v>159502.5</v>
          </cell>
        </row>
        <row r="110">
          <cell r="A110">
            <v>518549</v>
          </cell>
          <cell r="H110">
            <v>28147.5</v>
          </cell>
        </row>
        <row r="111">
          <cell r="A111">
            <v>518570</v>
          </cell>
          <cell r="H111">
            <v>4300</v>
          </cell>
        </row>
        <row r="112">
          <cell r="A112">
            <v>518591</v>
          </cell>
          <cell r="H112">
            <v>21930</v>
          </cell>
        </row>
        <row r="113">
          <cell r="A113">
            <v>518601</v>
          </cell>
          <cell r="H113">
            <v>59160</v>
          </cell>
        </row>
        <row r="114">
          <cell r="A114">
            <v>518602</v>
          </cell>
          <cell r="H114">
            <v>14840</v>
          </cell>
        </row>
        <row r="115">
          <cell r="A115">
            <v>518640</v>
          </cell>
          <cell r="H115">
            <v>106219.21</v>
          </cell>
        </row>
        <row r="116">
          <cell r="A116">
            <v>518642</v>
          </cell>
          <cell r="H116">
            <v>23462</v>
          </cell>
        </row>
        <row r="117">
          <cell r="A117">
            <v>518650</v>
          </cell>
          <cell r="H117">
            <v>11863.73</v>
          </cell>
        </row>
        <row r="118">
          <cell r="A118">
            <v>518651</v>
          </cell>
          <cell r="H118">
            <v>12269.4</v>
          </cell>
        </row>
        <row r="119">
          <cell r="A119">
            <v>518655</v>
          </cell>
          <cell r="H119">
            <v>35</v>
          </cell>
        </row>
        <row r="120">
          <cell r="A120">
            <v>518701</v>
          </cell>
          <cell r="H120">
            <v>12342</v>
          </cell>
        </row>
        <row r="121">
          <cell r="A121">
            <v>518702</v>
          </cell>
          <cell r="H121">
            <v>1858</v>
          </cell>
        </row>
        <row r="122">
          <cell r="A122">
            <v>518725</v>
          </cell>
          <cell r="H122">
            <v>15174</v>
          </cell>
        </row>
        <row r="123">
          <cell r="A123">
            <v>518735</v>
          </cell>
          <cell r="H123">
            <v>10478.6</v>
          </cell>
        </row>
        <row r="124">
          <cell r="A124">
            <v>518736</v>
          </cell>
          <cell r="H124">
            <v>2196</v>
          </cell>
        </row>
        <row r="125">
          <cell r="A125">
            <v>521010</v>
          </cell>
          <cell r="H125">
            <v>4071</v>
          </cell>
        </row>
        <row r="126">
          <cell r="A126">
            <v>521301</v>
          </cell>
          <cell r="H126">
            <v>16877117</v>
          </cell>
        </row>
        <row r="127">
          <cell r="A127">
            <v>521302</v>
          </cell>
          <cell r="H127">
            <v>4170967</v>
          </cell>
        </row>
        <row r="128">
          <cell r="A128">
            <v>521303</v>
          </cell>
          <cell r="H128">
            <v>2185826</v>
          </cell>
        </row>
        <row r="129">
          <cell r="A129">
            <v>521304</v>
          </cell>
          <cell r="H129">
            <v>410660</v>
          </cell>
        </row>
        <row r="130">
          <cell r="A130">
            <v>521305</v>
          </cell>
          <cell r="H130">
            <v>844090</v>
          </cell>
        </row>
        <row r="131">
          <cell r="A131">
            <v>521306</v>
          </cell>
          <cell r="H131">
            <v>3057292</v>
          </cell>
        </row>
        <row r="132">
          <cell r="A132">
            <v>521307</v>
          </cell>
          <cell r="H132">
            <v>5000</v>
          </cell>
        </row>
        <row r="133">
          <cell r="A133">
            <v>521308</v>
          </cell>
          <cell r="H133">
            <v>2182520.35</v>
          </cell>
        </row>
        <row r="134">
          <cell r="A134">
            <v>521309</v>
          </cell>
          <cell r="H134">
            <v>385150.65</v>
          </cell>
        </row>
        <row r="135">
          <cell r="A135">
            <v>521310</v>
          </cell>
          <cell r="H135">
            <v>45000</v>
          </cell>
        </row>
        <row r="136">
          <cell r="A136">
            <v>521311</v>
          </cell>
          <cell r="H136">
            <v>65346</v>
          </cell>
        </row>
        <row r="137">
          <cell r="A137">
            <v>521312</v>
          </cell>
          <cell r="H137">
            <v>12964</v>
          </cell>
        </row>
        <row r="138">
          <cell r="A138">
            <v>521315</v>
          </cell>
          <cell r="H138">
            <v>199700</v>
          </cell>
        </row>
        <row r="139">
          <cell r="A139">
            <v>521318</v>
          </cell>
          <cell r="H139">
            <v>444040</v>
          </cell>
        </row>
        <row r="140">
          <cell r="A140">
            <v>521319</v>
          </cell>
          <cell r="H140">
            <v>78360</v>
          </cell>
        </row>
        <row r="141">
          <cell r="A141">
            <v>521330</v>
          </cell>
          <cell r="H141">
            <v>250100</v>
          </cell>
        </row>
        <row r="142">
          <cell r="A142">
            <v>521338</v>
          </cell>
          <cell r="H142">
            <v>1645.6</v>
          </cell>
        </row>
        <row r="143">
          <cell r="A143">
            <v>521339</v>
          </cell>
          <cell r="H143">
            <v>290.39999999999998</v>
          </cell>
        </row>
        <row r="144">
          <cell r="A144">
            <v>521340</v>
          </cell>
          <cell r="H144">
            <v>1950</v>
          </cell>
        </row>
        <row r="145">
          <cell r="A145">
            <v>524300</v>
          </cell>
          <cell r="H145">
            <v>6817749.2599999998</v>
          </cell>
        </row>
        <row r="146">
          <cell r="A146">
            <v>524307</v>
          </cell>
          <cell r="H146">
            <v>1240</v>
          </cell>
        </row>
        <row r="147">
          <cell r="A147">
            <v>524308</v>
          </cell>
          <cell r="H147">
            <v>548499.68999999994</v>
          </cell>
        </row>
        <row r="148">
          <cell r="A148">
            <v>524309</v>
          </cell>
          <cell r="H148">
            <v>96794.05</v>
          </cell>
        </row>
        <row r="149">
          <cell r="A149">
            <v>524310</v>
          </cell>
          <cell r="H149">
            <v>2479347.81</v>
          </cell>
        </row>
        <row r="150">
          <cell r="A150">
            <v>524317</v>
          </cell>
          <cell r="H150">
            <v>450</v>
          </cell>
        </row>
        <row r="151">
          <cell r="A151">
            <v>524318</v>
          </cell>
          <cell r="H151">
            <v>199052.31</v>
          </cell>
        </row>
        <row r="152">
          <cell r="A152">
            <v>524319</v>
          </cell>
          <cell r="H152">
            <v>35126.879999999997</v>
          </cell>
        </row>
        <row r="153">
          <cell r="A153">
            <v>525301</v>
          </cell>
          <cell r="H153">
            <v>115482.55</v>
          </cell>
        </row>
        <row r="154">
          <cell r="A154">
            <v>525308</v>
          </cell>
          <cell r="H154">
            <v>9289.1299999999992</v>
          </cell>
        </row>
        <row r="155">
          <cell r="A155">
            <v>525309</v>
          </cell>
          <cell r="H155">
            <v>1639.24</v>
          </cell>
        </row>
        <row r="156">
          <cell r="A156">
            <v>527301</v>
          </cell>
          <cell r="H156">
            <v>550880.31999999995</v>
          </cell>
        </row>
        <row r="157">
          <cell r="A157">
            <v>527303</v>
          </cell>
          <cell r="H157">
            <v>5040.72</v>
          </cell>
        </row>
        <row r="158">
          <cell r="A158">
            <v>527308</v>
          </cell>
          <cell r="H158">
            <v>43683.32</v>
          </cell>
        </row>
        <row r="159">
          <cell r="A159">
            <v>527309</v>
          </cell>
          <cell r="H159">
            <v>7708.82</v>
          </cell>
        </row>
        <row r="160">
          <cell r="A160">
            <v>527310</v>
          </cell>
          <cell r="H160">
            <v>24411.18</v>
          </cell>
        </row>
        <row r="161">
          <cell r="A161">
            <v>527311</v>
          </cell>
          <cell r="H161">
            <v>2862.26</v>
          </cell>
        </row>
        <row r="162">
          <cell r="A162">
            <v>527330</v>
          </cell>
          <cell r="H162">
            <v>12900</v>
          </cell>
        </row>
        <row r="163">
          <cell r="A163">
            <v>527340</v>
          </cell>
          <cell r="H163">
            <v>174770.91</v>
          </cell>
        </row>
        <row r="164">
          <cell r="A164">
            <v>527348</v>
          </cell>
          <cell r="H164">
            <v>774231</v>
          </cell>
        </row>
        <row r="165">
          <cell r="A165">
            <v>527349</v>
          </cell>
          <cell r="H165">
            <v>136629</v>
          </cell>
        </row>
        <row r="166">
          <cell r="A166">
            <v>528314</v>
          </cell>
          <cell r="H166">
            <v>126100</v>
          </cell>
        </row>
        <row r="167">
          <cell r="A167">
            <v>538300</v>
          </cell>
          <cell r="H167">
            <v>310</v>
          </cell>
        </row>
        <row r="168">
          <cell r="A168">
            <v>538310</v>
          </cell>
          <cell r="H168">
            <v>400</v>
          </cell>
        </row>
        <row r="169">
          <cell r="A169">
            <v>544301</v>
          </cell>
          <cell r="H169">
            <v>51546.1</v>
          </cell>
        </row>
        <row r="170">
          <cell r="A170">
            <v>548300</v>
          </cell>
          <cell r="H170">
            <v>6500</v>
          </cell>
        </row>
        <row r="171">
          <cell r="A171">
            <v>549330</v>
          </cell>
          <cell r="H171">
            <v>985.82</v>
          </cell>
        </row>
        <row r="172">
          <cell r="A172">
            <v>549370</v>
          </cell>
          <cell r="H172">
            <v>11500</v>
          </cell>
        </row>
        <row r="173">
          <cell r="A173">
            <v>549380</v>
          </cell>
          <cell r="H173">
            <v>3600</v>
          </cell>
        </row>
        <row r="174">
          <cell r="A174">
            <v>549390</v>
          </cell>
          <cell r="H174">
            <v>1500</v>
          </cell>
        </row>
        <row r="175">
          <cell r="A175">
            <v>549440</v>
          </cell>
          <cell r="H175">
            <v>0.9</v>
          </cell>
        </row>
        <row r="176">
          <cell r="A176">
            <v>551020</v>
          </cell>
          <cell r="H176">
            <v>18700.11</v>
          </cell>
        </row>
        <row r="177">
          <cell r="A177">
            <v>551300</v>
          </cell>
          <cell r="H177">
            <v>1456308.89</v>
          </cell>
        </row>
        <row r="178">
          <cell r="A178">
            <v>551320</v>
          </cell>
          <cell r="H178">
            <v>48648</v>
          </cell>
        </row>
        <row r="179">
          <cell r="A179">
            <v>553300</v>
          </cell>
          <cell r="H179">
            <v>5000</v>
          </cell>
        </row>
        <row r="180">
          <cell r="A180">
            <v>556510</v>
          </cell>
          <cell r="H180">
            <v>675</v>
          </cell>
        </row>
        <row r="181">
          <cell r="A181">
            <v>558300</v>
          </cell>
          <cell r="H181">
            <v>134967.6</v>
          </cell>
        </row>
        <row r="182">
          <cell r="A182">
            <v>558321</v>
          </cell>
          <cell r="H182">
            <v>305896</v>
          </cell>
        </row>
        <row r="183">
          <cell r="A183">
            <v>601510</v>
          </cell>
          <cell r="H183">
            <v>250</v>
          </cell>
        </row>
        <row r="184">
          <cell r="A184">
            <v>602122</v>
          </cell>
          <cell r="H184">
            <v>211823.87</v>
          </cell>
        </row>
        <row r="185">
          <cell r="A185">
            <v>602190</v>
          </cell>
          <cell r="H185">
            <v>66940</v>
          </cell>
        </row>
        <row r="186">
          <cell r="A186">
            <v>602301</v>
          </cell>
          <cell r="H186">
            <v>943851</v>
          </cell>
        </row>
        <row r="187">
          <cell r="A187">
            <v>602320</v>
          </cell>
          <cell r="H187">
            <v>227585</v>
          </cell>
        </row>
        <row r="188">
          <cell r="A188">
            <v>602353</v>
          </cell>
          <cell r="H188">
            <v>46367.91</v>
          </cell>
        </row>
        <row r="189">
          <cell r="A189">
            <v>602354</v>
          </cell>
          <cell r="H189">
            <v>15303.09</v>
          </cell>
        </row>
        <row r="190">
          <cell r="A190">
            <v>602355</v>
          </cell>
          <cell r="H190">
            <v>3970</v>
          </cell>
        </row>
        <row r="191">
          <cell r="A191">
            <v>602410</v>
          </cell>
          <cell r="H191">
            <v>174521</v>
          </cell>
        </row>
        <row r="192">
          <cell r="A192">
            <v>602411</v>
          </cell>
          <cell r="H192">
            <v>98672</v>
          </cell>
        </row>
        <row r="193">
          <cell r="A193">
            <v>602510</v>
          </cell>
          <cell r="H193">
            <v>36900</v>
          </cell>
        </row>
        <row r="194">
          <cell r="A194">
            <v>602520</v>
          </cell>
          <cell r="H194">
            <v>66921</v>
          </cell>
        </row>
        <row r="195">
          <cell r="A195">
            <v>603040</v>
          </cell>
          <cell r="H195">
            <v>1500</v>
          </cell>
        </row>
        <row r="196">
          <cell r="A196">
            <v>644300</v>
          </cell>
          <cell r="H196">
            <v>49610.65</v>
          </cell>
        </row>
        <row r="197">
          <cell r="A197">
            <v>644310</v>
          </cell>
          <cell r="H197">
            <v>1935.18</v>
          </cell>
        </row>
        <row r="198">
          <cell r="A198">
            <v>646300</v>
          </cell>
          <cell r="H198">
            <v>6500</v>
          </cell>
        </row>
        <row r="199">
          <cell r="A199">
            <v>648300</v>
          </cell>
          <cell r="H199">
            <v>45000</v>
          </cell>
        </row>
        <row r="200">
          <cell r="A200">
            <v>648401</v>
          </cell>
          <cell r="H200">
            <v>74140</v>
          </cell>
        </row>
        <row r="201">
          <cell r="A201">
            <v>648600</v>
          </cell>
          <cell r="H201">
            <v>56440.46</v>
          </cell>
        </row>
        <row r="202">
          <cell r="A202">
            <v>648700</v>
          </cell>
          <cell r="H202">
            <v>15665</v>
          </cell>
        </row>
        <row r="203">
          <cell r="A203">
            <v>649400</v>
          </cell>
          <cell r="H203">
            <v>-8.7799999999999994</v>
          </cell>
        </row>
        <row r="204">
          <cell r="A204">
            <v>649711</v>
          </cell>
          <cell r="H204">
            <v>18359</v>
          </cell>
        </row>
        <row r="205">
          <cell r="A205">
            <v>662400</v>
          </cell>
          <cell r="H205">
            <v>77661.34</v>
          </cell>
        </row>
        <row r="206">
          <cell r="A206">
            <v>664300</v>
          </cell>
          <cell r="H206">
            <v>5000</v>
          </cell>
        </row>
        <row r="207">
          <cell r="A207">
            <v>672302</v>
          </cell>
          <cell r="H207">
            <v>412723</v>
          </cell>
        </row>
        <row r="208">
          <cell r="A208">
            <v>672303</v>
          </cell>
          <cell r="H208">
            <v>37728820</v>
          </cell>
        </row>
        <row r="209">
          <cell r="A209">
            <v>672305</v>
          </cell>
          <cell r="H209">
            <v>199700</v>
          </cell>
        </row>
        <row r="210">
          <cell r="A210">
            <v>672306</v>
          </cell>
          <cell r="H210">
            <v>263000</v>
          </cell>
        </row>
        <row r="211">
          <cell r="A211">
            <v>672501</v>
          </cell>
          <cell r="H211">
            <v>2363000</v>
          </cell>
        </row>
        <row r="212">
          <cell r="A212">
            <v>672502</v>
          </cell>
          <cell r="H212">
            <v>80000</v>
          </cell>
        </row>
        <row r="213">
          <cell r="A213">
            <v>672504</v>
          </cell>
          <cell r="H213">
            <v>915186.78</v>
          </cell>
        </row>
        <row r="214">
          <cell r="A214">
            <v>672505</v>
          </cell>
          <cell r="H214">
            <v>126100</v>
          </cell>
        </row>
        <row r="215">
          <cell r="A215">
            <v>672563</v>
          </cell>
          <cell r="H215">
            <v>206973.33</v>
          </cell>
        </row>
        <row r="216">
          <cell r="A216">
            <v>672564</v>
          </cell>
          <cell r="H216">
            <v>36524.699999999997</v>
          </cell>
        </row>
        <row r="217">
          <cell r="A217">
            <v>672573</v>
          </cell>
          <cell r="H217">
            <v>4476760.4800000004</v>
          </cell>
        </row>
        <row r="218">
          <cell r="A218">
            <v>672574</v>
          </cell>
          <cell r="H218">
            <v>790016.52</v>
          </cell>
        </row>
        <row r="219">
          <cell r="A219">
            <v>672751</v>
          </cell>
          <cell r="H219">
            <v>216697.19</v>
          </cell>
        </row>
        <row r="220">
          <cell r="A220">
            <v>672752</v>
          </cell>
          <cell r="H220">
            <v>15708</v>
          </cell>
        </row>
        <row r="221">
          <cell r="A221">
            <v>672753</v>
          </cell>
          <cell r="H221">
            <v>2772</v>
          </cell>
        </row>
        <row r="222">
          <cell r="A222">
            <v>672754</v>
          </cell>
          <cell r="H222">
            <v>296384.92</v>
          </cell>
        </row>
        <row r="223">
          <cell r="A223">
            <v>672755</v>
          </cell>
          <cell r="H223">
            <v>49476.800000000003</v>
          </cell>
        </row>
        <row r="224">
          <cell r="A224">
            <v>672756</v>
          </cell>
          <cell r="H224">
            <v>8731.2000000000007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HK 2023"/>
      <sheetName val="k tisku"/>
    </sheetNames>
    <sheetDataSet>
      <sheetData sheetId="0">
        <row r="6">
          <cell r="A6" t="str">
            <v>Účet</v>
          </cell>
          <cell r="H6" t="str">
            <v>Hodnota</v>
          </cell>
        </row>
        <row r="7">
          <cell r="A7">
            <v>501102</v>
          </cell>
          <cell r="H7">
            <v>227112.85</v>
          </cell>
        </row>
        <row r="8">
          <cell r="A8">
            <v>501150</v>
          </cell>
          <cell r="H8">
            <v>3955.53</v>
          </cell>
        </row>
        <row r="9">
          <cell r="A9">
            <v>501302</v>
          </cell>
          <cell r="H9">
            <v>13924.66</v>
          </cell>
        </row>
        <row r="10">
          <cell r="A10">
            <v>501303</v>
          </cell>
          <cell r="H10">
            <v>855.57</v>
          </cell>
        </row>
        <row r="11">
          <cell r="A11">
            <v>501305</v>
          </cell>
          <cell r="H11">
            <v>376516</v>
          </cell>
        </row>
        <row r="12">
          <cell r="A12">
            <v>501307</v>
          </cell>
          <cell r="H12">
            <v>13.39</v>
          </cell>
        </row>
        <row r="13">
          <cell r="A13">
            <v>501308</v>
          </cell>
          <cell r="H13">
            <v>1141093.29</v>
          </cell>
        </row>
        <row r="14">
          <cell r="A14">
            <v>501312</v>
          </cell>
          <cell r="H14">
            <v>46629.9</v>
          </cell>
        </row>
        <row r="15">
          <cell r="A15">
            <v>501313</v>
          </cell>
          <cell r="H15">
            <v>62955</v>
          </cell>
        </row>
        <row r="16">
          <cell r="A16">
            <v>501331</v>
          </cell>
          <cell r="H16">
            <v>7211.54</v>
          </cell>
        </row>
        <row r="17">
          <cell r="A17">
            <v>501332</v>
          </cell>
          <cell r="H17">
            <v>4159.3999999999996</v>
          </cell>
        </row>
        <row r="18">
          <cell r="A18">
            <v>501333</v>
          </cell>
          <cell r="H18">
            <v>56062.07</v>
          </cell>
        </row>
        <row r="19">
          <cell r="A19">
            <v>501334</v>
          </cell>
          <cell r="H19">
            <v>8956</v>
          </cell>
        </row>
        <row r="20">
          <cell r="A20">
            <v>501352</v>
          </cell>
          <cell r="H20">
            <v>13341.73</v>
          </cell>
        </row>
        <row r="21">
          <cell r="A21">
            <v>501354</v>
          </cell>
          <cell r="H21">
            <v>93066.73</v>
          </cell>
        </row>
        <row r="22">
          <cell r="A22">
            <v>501360</v>
          </cell>
          <cell r="H22">
            <v>307369.76</v>
          </cell>
        </row>
        <row r="23">
          <cell r="A23">
            <v>501405</v>
          </cell>
          <cell r="H23">
            <v>6796</v>
          </cell>
        </row>
        <row r="24">
          <cell r="A24">
            <v>501411</v>
          </cell>
          <cell r="H24">
            <v>56359.03</v>
          </cell>
        </row>
        <row r="25">
          <cell r="A25">
            <v>501412</v>
          </cell>
          <cell r="H25">
            <v>818</v>
          </cell>
        </row>
        <row r="26">
          <cell r="A26">
            <v>501413</v>
          </cell>
          <cell r="H26">
            <v>29610.14</v>
          </cell>
        </row>
        <row r="27">
          <cell r="A27">
            <v>501420</v>
          </cell>
          <cell r="H27">
            <v>11727.83</v>
          </cell>
        </row>
        <row r="28">
          <cell r="A28">
            <v>501421</v>
          </cell>
          <cell r="H28">
            <v>95436.34</v>
          </cell>
        </row>
        <row r="29">
          <cell r="A29">
            <v>501422</v>
          </cell>
          <cell r="H29">
            <v>54979.79</v>
          </cell>
        </row>
        <row r="30">
          <cell r="A30">
            <v>501423</v>
          </cell>
          <cell r="H30">
            <v>167389.5</v>
          </cell>
        </row>
        <row r="31">
          <cell r="A31">
            <v>501424</v>
          </cell>
          <cell r="H31">
            <v>1346.03</v>
          </cell>
        </row>
        <row r="32">
          <cell r="A32">
            <v>501425</v>
          </cell>
          <cell r="H32">
            <v>39900.160000000003</v>
          </cell>
        </row>
        <row r="33">
          <cell r="A33">
            <v>501426</v>
          </cell>
          <cell r="H33">
            <v>5176.3100000000004</v>
          </cell>
        </row>
        <row r="34">
          <cell r="A34">
            <v>501427</v>
          </cell>
          <cell r="H34">
            <v>2376</v>
          </cell>
        </row>
        <row r="35">
          <cell r="A35">
            <v>501428</v>
          </cell>
          <cell r="H35">
            <v>41268.5</v>
          </cell>
        </row>
        <row r="36">
          <cell r="A36">
            <v>501431</v>
          </cell>
          <cell r="H36">
            <v>149795.98000000001</v>
          </cell>
        </row>
        <row r="37">
          <cell r="A37">
            <v>501446</v>
          </cell>
          <cell r="H37">
            <v>2513</v>
          </cell>
        </row>
        <row r="38">
          <cell r="A38">
            <v>501510</v>
          </cell>
          <cell r="H38">
            <v>12099.25</v>
          </cell>
        </row>
        <row r="39">
          <cell r="A39">
            <v>501611</v>
          </cell>
          <cell r="H39">
            <v>23068.84</v>
          </cell>
        </row>
        <row r="40">
          <cell r="A40">
            <v>501612</v>
          </cell>
          <cell r="H40">
            <v>34397.599999999999</v>
          </cell>
        </row>
        <row r="41">
          <cell r="A41">
            <v>501613</v>
          </cell>
          <cell r="H41">
            <v>2234</v>
          </cell>
        </row>
        <row r="42">
          <cell r="A42">
            <v>501627</v>
          </cell>
          <cell r="H42">
            <v>6724.5</v>
          </cell>
        </row>
        <row r="43">
          <cell r="A43">
            <v>501631</v>
          </cell>
          <cell r="H43">
            <v>30140</v>
          </cell>
        </row>
        <row r="44">
          <cell r="A44">
            <v>501730</v>
          </cell>
          <cell r="H44">
            <v>3152.04</v>
          </cell>
        </row>
        <row r="45">
          <cell r="A45">
            <v>501731</v>
          </cell>
          <cell r="H45">
            <v>3547</v>
          </cell>
        </row>
        <row r="46">
          <cell r="A46">
            <v>501733</v>
          </cell>
          <cell r="H46">
            <v>11249.74</v>
          </cell>
        </row>
        <row r="47">
          <cell r="A47">
            <v>501740</v>
          </cell>
          <cell r="H47">
            <v>28583.61</v>
          </cell>
        </row>
        <row r="48">
          <cell r="A48">
            <v>501741</v>
          </cell>
          <cell r="H48">
            <v>10773.32</v>
          </cell>
        </row>
        <row r="49">
          <cell r="A49">
            <v>501742</v>
          </cell>
          <cell r="H49">
            <v>43591.45</v>
          </cell>
        </row>
        <row r="50">
          <cell r="A50">
            <v>501743</v>
          </cell>
          <cell r="H50">
            <v>34167.71</v>
          </cell>
        </row>
        <row r="51">
          <cell r="A51">
            <v>501744</v>
          </cell>
          <cell r="H51">
            <v>373</v>
          </cell>
        </row>
        <row r="52">
          <cell r="A52">
            <v>501745</v>
          </cell>
          <cell r="H52">
            <v>3626.02</v>
          </cell>
        </row>
        <row r="53">
          <cell r="A53">
            <v>501746</v>
          </cell>
          <cell r="H53">
            <v>15372.04</v>
          </cell>
        </row>
        <row r="54">
          <cell r="A54">
            <v>501747</v>
          </cell>
          <cell r="H54">
            <v>11636</v>
          </cell>
        </row>
        <row r="55">
          <cell r="A55">
            <v>501748</v>
          </cell>
          <cell r="H55">
            <v>3863</v>
          </cell>
        </row>
        <row r="56">
          <cell r="A56">
            <v>501750</v>
          </cell>
          <cell r="H56">
            <v>12982.77</v>
          </cell>
        </row>
        <row r="57">
          <cell r="A57">
            <v>501752</v>
          </cell>
          <cell r="H57">
            <v>2910</v>
          </cell>
        </row>
        <row r="58">
          <cell r="A58">
            <v>501810</v>
          </cell>
          <cell r="H58">
            <v>19453.27</v>
          </cell>
        </row>
        <row r="59">
          <cell r="A59">
            <v>501815</v>
          </cell>
          <cell r="H59">
            <v>17801.25</v>
          </cell>
        </row>
        <row r="60">
          <cell r="A60">
            <v>501816</v>
          </cell>
          <cell r="H60">
            <v>16953.37</v>
          </cell>
        </row>
        <row r="61">
          <cell r="A61">
            <v>501819</v>
          </cell>
          <cell r="H61">
            <v>2485.42</v>
          </cell>
        </row>
        <row r="62">
          <cell r="A62">
            <v>501820</v>
          </cell>
          <cell r="H62">
            <v>924</v>
          </cell>
        </row>
        <row r="63">
          <cell r="A63">
            <v>502000</v>
          </cell>
          <cell r="H63">
            <v>4410.21</v>
          </cell>
        </row>
        <row r="64">
          <cell r="A64">
            <v>502020</v>
          </cell>
          <cell r="H64">
            <v>21478.25</v>
          </cell>
        </row>
        <row r="65">
          <cell r="A65">
            <v>502030</v>
          </cell>
          <cell r="H65">
            <v>22624.89</v>
          </cell>
        </row>
        <row r="66">
          <cell r="A66">
            <v>502302</v>
          </cell>
          <cell r="H66">
            <v>163493.82</v>
          </cell>
        </row>
        <row r="67">
          <cell r="A67">
            <v>502303</v>
          </cell>
          <cell r="H67">
            <v>23803.919999999998</v>
          </cell>
        </row>
        <row r="68">
          <cell r="A68">
            <v>502304</v>
          </cell>
          <cell r="H68">
            <v>15264.39</v>
          </cell>
        </row>
        <row r="69">
          <cell r="A69">
            <v>502306</v>
          </cell>
          <cell r="H69">
            <v>3522.55</v>
          </cell>
        </row>
        <row r="70">
          <cell r="A70">
            <v>502307</v>
          </cell>
          <cell r="H70">
            <v>5337.21</v>
          </cell>
        </row>
        <row r="71">
          <cell r="A71">
            <v>502308</v>
          </cell>
          <cell r="H71">
            <v>7365.34</v>
          </cell>
        </row>
        <row r="72">
          <cell r="A72">
            <v>502309</v>
          </cell>
          <cell r="H72">
            <v>106.74</v>
          </cell>
        </row>
        <row r="73">
          <cell r="A73">
            <v>502320</v>
          </cell>
          <cell r="H73">
            <v>732940.54</v>
          </cell>
        </row>
        <row r="74">
          <cell r="A74">
            <v>502321</v>
          </cell>
          <cell r="H74">
            <v>80692.94</v>
          </cell>
        </row>
        <row r="75">
          <cell r="A75">
            <v>502322</v>
          </cell>
          <cell r="H75">
            <v>195262.24</v>
          </cell>
        </row>
        <row r="76">
          <cell r="A76">
            <v>502323</v>
          </cell>
          <cell r="H76">
            <v>10998.31</v>
          </cell>
        </row>
        <row r="77">
          <cell r="A77">
            <v>502330</v>
          </cell>
          <cell r="H77">
            <v>452002.34</v>
          </cell>
        </row>
        <row r="78">
          <cell r="A78">
            <v>502331</v>
          </cell>
          <cell r="H78">
            <v>60746.53</v>
          </cell>
        </row>
        <row r="79">
          <cell r="A79">
            <v>502332</v>
          </cell>
          <cell r="H79">
            <v>24404.68</v>
          </cell>
        </row>
        <row r="80">
          <cell r="A80">
            <v>502333</v>
          </cell>
          <cell r="H80">
            <v>22536.18</v>
          </cell>
        </row>
        <row r="81">
          <cell r="A81">
            <v>502334</v>
          </cell>
          <cell r="H81">
            <v>6612.42</v>
          </cell>
        </row>
        <row r="82">
          <cell r="A82">
            <v>506300</v>
          </cell>
          <cell r="H82">
            <v>-3634</v>
          </cell>
        </row>
        <row r="83">
          <cell r="A83">
            <v>506301</v>
          </cell>
          <cell r="H83">
            <v>-16184</v>
          </cell>
        </row>
        <row r="84">
          <cell r="A84">
            <v>511020</v>
          </cell>
          <cell r="H84">
            <v>6646.14</v>
          </cell>
        </row>
        <row r="85">
          <cell r="A85">
            <v>511321</v>
          </cell>
          <cell r="H85">
            <v>11996.02</v>
          </cell>
        </row>
        <row r="86">
          <cell r="A86">
            <v>511322</v>
          </cell>
          <cell r="H86">
            <v>12776.18</v>
          </cell>
        </row>
        <row r="87">
          <cell r="A87">
            <v>511323</v>
          </cell>
          <cell r="H87">
            <v>13010.31</v>
          </cell>
        </row>
        <row r="88">
          <cell r="A88">
            <v>511324</v>
          </cell>
          <cell r="H88">
            <v>13126.08</v>
          </cell>
        </row>
        <row r="89">
          <cell r="A89">
            <v>511325</v>
          </cell>
          <cell r="H89">
            <v>22839.96</v>
          </cell>
        </row>
        <row r="90">
          <cell r="A90">
            <v>511326</v>
          </cell>
          <cell r="H90">
            <v>200</v>
          </cell>
        </row>
        <row r="91">
          <cell r="A91">
            <v>511328</v>
          </cell>
          <cell r="H91">
            <v>17670.86</v>
          </cell>
        </row>
        <row r="92">
          <cell r="A92">
            <v>511329</v>
          </cell>
          <cell r="H92">
            <v>4012</v>
          </cell>
        </row>
        <row r="93">
          <cell r="A93">
            <v>511330</v>
          </cell>
          <cell r="H93">
            <v>33620.99</v>
          </cell>
        </row>
        <row r="94">
          <cell r="A94">
            <v>511341</v>
          </cell>
          <cell r="H94">
            <v>16784.64</v>
          </cell>
        </row>
        <row r="95">
          <cell r="A95">
            <v>512300</v>
          </cell>
          <cell r="H95">
            <v>13655</v>
          </cell>
        </row>
        <row r="96">
          <cell r="A96">
            <v>518270</v>
          </cell>
          <cell r="H96">
            <v>5804.65</v>
          </cell>
        </row>
        <row r="97">
          <cell r="A97">
            <v>518301</v>
          </cell>
          <cell r="H97">
            <v>3274</v>
          </cell>
        </row>
        <row r="98">
          <cell r="A98">
            <v>518310</v>
          </cell>
          <cell r="H98">
            <v>14400.11</v>
          </cell>
        </row>
        <row r="99">
          <cell r="A99">
            <v>518311</v>
          </cell>
          <cell r="H99">
            <v>337.36</v>
          </cell>
        </row>
        <row r="100">
          <cell r="A100">
            <v>518320</v>
          </cell>
          <cell r="H100">
            <v>8146</v>
          </cell>
        </row>
        <row r="101">
          <cell r="A101">
            <v>518340</v>
          </cell>
          <cell r="H101">
            <v>9518.0400000000009</v>
          </cell>
        </row>
        <row r="102">
          <cell r="A102">
            <v>518350</v>
          </cell>
          <cell r="H102">
            <v>22600</v>
          </cell>
        </row>
        <row r="103">
          <cell r="A103">
            <v>518370</v>
          </cell>
          <cell r="H103">
            <v>4840</v>
          </cell>
        </row>
        <row r="104">
          <cell r="A104">
            <v>518390</v>
          </cell>
          <cell r="H104">
            <v>5572.88</v>
          </cell>
        </row>
        <row r="105">
          <cell r="A105">
            <v>518410</v>
          </cell>
          <cell r="H105">
            <v>87781.759999999995</v>
          </cell>
        </row>
        <row r="106">
          <cell r="A106">
            <v>518450</v>
          </cell>
          <cell r="H106">
            <v>38421.46</v>
          </cell>
        </row>
        <row r="107">
          <cell r="A107">
            <v>518470</v>
          </cell>
          <cell r="H107">
            <v>96587.14</v>
          </cell>
        </row>
        <row r="108">
          <cell r="A108">
            <v>518471</v>
          </cell>
          <cell r="H108">
            <v>6585.96</v>
          </cell>
        </row>
        <row r="109">
          <cell r="A109">
            <v>518527</v>
          </cell>
          <cell r="H109">
            <v>29035.5</v>
          </cell>
        </row>
        <row r="110">
          <cell r="A110">
            <v>518543</v>
          </cell>
          <cell r="H110">
            <v>33000.949999999997</v>
          </cell>
        </row>
        <row r="111">
          <cell r="A111">
            <v>518570</v>
          </cell>
          <cell r="H111">
            <v>8811.5</v>
          </cell>
        </row>
        <row r="112">
          <cell r="A112">
            <v>518601</v>
          </cell>
          <cell r="H112">
            <v>84220</v>
          </cell>
        </row>
        <row r="113">
          <cell r="A113">
            <v>518602</v>
          </cell>
          <cell r="H113">
            <v>16556</v>
          </cell>
        </row>
        <row r="114">
          <cell r="A114">
            <v>518640</v>
          </cell>
          <cell r="H114">
            <v>62720</v>
          </cell>
        </row>
        <row r="115">
          <cell r="A115">
            <v>518642</v>
          </cell>
          <cell r="H115">
            <v>1940</v>
          </cell>
        </row>
        <row r="116">
          <cell r="A116">
            <v>518650</v>
          </cell>
          <cell r="H116">
            <v>3489.9</v>
          </cell>
        </row>
        <row r="117">
          <cell r="A117">
            <v>518651</v>
          </cell>
          <cell r="H117">
            <v>7361.64</v>
          </cell>
        </row>
        <row r="118">
          <cell r="A118">
            <v>518655</v>
          </cell>
          <cell r="H118">
            <v>35</v>
          </cell>
        </row>
        <row r="119">
          <cell r="A119">
            <v>518725</v>
          </cell>
          <cell r="H119">
            <v>16313</v>
          </cell>
        </row>
        <row r="120">
          <cell r="A120">
            <v>518735</v>
          </cell>
          <cell r="H120">
            <v>19473.8</v>
          </cell>
        </row>
        <row r="121">
          <cell r="A121">
            <v>518736</v>
          </cell>
          <cell r="H121">
            <v>77188</v>
          </cell>
        </row>
        <row r="122">
          <cell r="A122">
            <v>521301</v>
          </cell>
          <cell r="H122">
            <v>16632145</v>
          </cell>
        </row>
        <row r="123">
          <cell r="A123">
            <v>521302</v>
          </cell>
          <cell r="H123">
            <v>4029291</v>
          </cell>
        </row>
        <row r="124">
          <cell r="A124">
            <v>521303</v>
          </cell>
          <cell r="H124">
            <v>2297916</v>
          </cell>
        </row>
        <row r="125">
          <cell r="A125">
            <v>521304</v>
          </cell>
          <cell r="H125">
            <v>669276</v>
          </cell>
        </row>
        <row r="126">
          <cell r="A126">
            <v>521305</v>
          </cell>
          <cell r="H126">
            <v>890655</v>
          </cell>
        </row>
        <row r="127">
          <cell r="A127">
            <v>521306</v>
          </cell>
          <cell r="H127">
            <v>3175871</v>
          </cell>
        </row>
        <row r="128">
          <cell r="A128">
            <v>521307</v>
          </cell>
          <cell r="H128">
            <v>6300</v>
          </cell>
        </row>
        <row r="129">
          <cell r="A129">
            <v>521310</v>
          </cell>
          <cell r="H129">
            <v>41250</v>
          </cell>
        </row>
        <row r="130">
          <cell r="A130">
            <v>521311</v>
          </cell>
          <cell r="H130">
            <v>45958</v>
          </cell>
        </row>
        <row r="131">
          <cell r="A131">
            <v>521312</v>
          </cell>
          <cell r="H131">
            <v>34042</v>
          </cell>
        </row>
        <row r="132">
          <cell r="A132">
            <v>521313</v>
          </cell>
          <cell r="H132">
            <v>1800</v>
          </cell>
        </row>
        <row r="133">
          <cell r="A133">
            <v>521315</v>
          </cell>
          <cell r="H133">
            <v>122880</v>
          </cell>
        </row>
        <row r="134">
          <cell r="A134">
            <v>521316</v>
          </cell>
          <cell r="H134">
            <v>57090.84</v>
          </cell>
        </row>
        <row r="135">
          <cell r="A135">
            <v>521317</v>
          </cell>
          <cell r="H135">
            <v>17309.16</v>
          </cell>
        </row>
        <row r="136">
          <cell r="A136">
            <v>521320</v>
          </cell>
          <cell r="H136">
            <v>107253</v>
          </cell>
        </row>
        <row r="137">
          <cell r="A137">
            <v>521330</v>
          </cell>
          <cell r="H137">
            <v>226761</v>
          </cell>
        </row>
        <row r="138">
          <cell r="A138">
            <v>521340</v>
          </cell>
          <cell r="H138">
            <v>1430</v>
          </cell>
        </row>
        <row r="139">
          <cell r="A139">
            <v>524300</v>
          </cell>
          <cell r="H139">
            <v>6796921.5999999996</v>
          </cell>
        </row>
        <row r="140">
          <cell r="A140">
            <v>524307</v>
          </cell>
          <cell r="H140">
            <v>1562.4</v>
          </cell>
        </row>
        <row r="141">
          <cell r="A141">
            <v>524310</v>
          </cell>
          <cell r="H141">
            <v>2492710</v>
          </cell>
        </row>
        <row r="142">
          <cell r="A142">
            <v>524317</v>
          </cell>
          <cell r="H142">
            <v>567</v>
          </cell>
        </row>
        <row r="143">
          <cell r="A143">
            <v>525301</v>
          </cell>
          <cell r="H143">
            <v>116080.09</v>
          </cell>
        </row>
        <row r="144">
          <cell r="A144">
            <v>527301</v>
          </cell>
          <cell r="H144">
            <v>553903.07999999996</v>
          </cell>
        </row>
        <row r="145">
          <cell r="A145">
            <v>527303</v>
          </cell>
          <cell r="H145">
            <v>4535.22</v>
          </cell>
        </row>
        <row r="146">
          <cell r="A146">
            <v>527310</v>
          </cell>
          <cell r="H146">
            <v>17764.05</v>
          </cell>
        </row>
        <row r="147">
          <cell r="A147">
            <v>527330</v>
          </cell>
          <cell r="H147">
            <v>1400</v>
          </cell>
        </row>
        <row r="148">
          <cell r="A148">
            <v>527340</v>
          </cell>
          <cell r="H148">
            <v>25046.400000000001</v>
          </cell>
        </row>
        <row r="149">
          <cell r="A149">
            <v>528314</v>
          </cell>
          <cell r="H149">
            <v>98700</v>
          </cell>
        </row>
        <row r="150">
          <cell r="A150">
            <v>538310</v>
          </cell>
          <cell r="H150">
            <v>200</v>
          </cell>
        </row>
        <row r="151">
          <cell r="A151">
            <v>544301</v>
          </cell>
          <cell r="H151">
            <v>19154.150000000001</v>
          </cell>
        </row>
        <row r="152">
          <cell r="A152">
            <v>549330</v>
          </cell>
          <cell r="H152">
            <v>468</v>
          </cell>
        </row>
        <row r="153">
          <cell r="A153">
            <v>549370</v>
          </cell>
          <cell r="H153">
            <v>16200</v>
          </cell>
        </row>
        <row r="154">
          <cell r="A154">
            <v>549380</v>
          </cell>
          <cell r="H154">
            <v>3300</v>
          </cell>
        </row>
        <row r="155">
          <cell r="A155">
            <v>549390</v>
          </cell>
          <cell r="H155">
            <v>10650</v>
          </cell>
        </row>
        <row r="156">
          <cell r="A156">
            <v>549410</v>
          </cell>
          <cell r="H156">
            <v>24879.71</v>
          </cell>
        </row>
        <row r="157">
          <cell r="A157">
            <v>549440</v>
          </cell>
          <cell r="H157">
            <v>1.58</v>
          </cell>
        </row>
        <row r="158">
          <cell r="A158">
            <v>551020</v>
          </cell>
          <cell r="H158">
            <v>17375.419999999998</v>
          </cell>
        </row>
        <row r="159">
          <cell r="A159">
            <v>551300</v>
          </cell>
          <cell r="H159">
            <v>1570455.58</v>
          </cell>
        </row>
        <row r="160">
          <cell r="A160">
            <v>551320</v>
          </cell>
          <cell r="H160">
            <v>48648</v>
          </cell>
        </row>
        <row r="161">
          <cell r="A161">
            <v>556510</v>
          </cell>
          <cell r="H161">
            <v>-1284.8</v>
          </cell>
        </row>
        <row r="162">
          <cell r="A162">
            <v>558300</v>
          </cell>
          <cell r="H162">
            <v>18205.88</v>
          </cell>
        </row>
        <row r="163">
          <cell r="A163">
            <v>558321</v>
          </cell>
          <cell r="H163">
            <v>212105.24</v>
          </cell>
        </row>
        <row r="164">
          <cell r="A164">
            <v>602122</v>
          </cell>
          <cell r="H164">
            <v>309527.42</v>
          </cell>
        </row>
        <row r="165">
          <cell r="A165">
            <v>602190</v>
          </cell>
          <cell r="H165">
            <v>77423</v>
          </cell>
        </row>
        <row r="166">
          <cell r="A166">
            <v>602301</v>
          </cell>
          <cell r="H166">
            <v>1154958</v>
          </cell>
        </row>
        <row r="167">
          <cell r="A167">
            <v>602320</v>
          </cell>
          <cell r="H167">
            <v>270400</v>
          </cell>
        </row>
        <row r="168">
          <cell r="A168">
            <v>602353</v>
          </cell>
          <cell r="H168">
            <v>17948.78</v>
          </cell>
        </row>
        <row r="169">
          <cell r="A169">
            <v>602354</v>
          </cell>
          <cell r="H169">
            <v>22191.22</v>
          </cell>
        </row>
        <row r="170">
          <cell r="A170">
            <v>602355</v>
          </cell>
          <cell r="H170">
            <v>2990</v>
          </cell>
        </row>
        <row r="171">
          <cell r="A171">
            <v>602410</v>
          </cell>
          <cell r="H171">
            <v>209710</v>
          </cell>
        </row>
        <row r="172">
          <cell r="A172">
            <v>602411</v>
          </cell>
          <cell r="H172">
            <v>98928</v>
          </cell>
        </row>
        <row r="173">
          <cell r="A173">
            <v>602510</v>
          </cell>
          <cell r="H173">
            <v>1550</v>
          </cell>
        </row>
        <row r="174">
          <cell r="A174">
            <v>602520</v>
          </cell>
          <cell r="H174">
            <v>49500</v>
          </cell>
        </row>
        <row r="175">
          <cell r="A175">
            <v>603040</v>
          </cell>
          <cell r="H175">
            <v>600</v>
          </cell>
        </row>
        <row r="176">
          <cell r="A176">
            <v>644300</v>
          </cell>
          <cell r="H176">
            <v>19154.38</v>
          </cell>
        </row>
        <row r="177">
          <cell r="A177">
            <v>644400</v>
          </cell>
          <cell r="H177">
            <v>51</v>
          </cell>
        </row>
        <row r="178">
          <cell r="A178">
            <v>648600</v>
          </cell>
          <cell r="H178">
            <v>6300</v>
          </cell>
        </row>
        <row r="179">
          <cell r="A179">
            <v>648700</v>
          </cell>
          <cell r="H179">
            <v>6629.19</v>
          </cell>
        </row>
        <row r="180">
          <cell r="A180">
            <v>649400</v>
          </cell>
          <cell r="H180">
            <v>2.19</v>
          </cell>
        </row>
        <row r="181">
          <cell r="A181">
            <v>649800</v>
          </cell>
          <cell r="H181">
            <v>0</v>
          </cell>
        </row>
        <row r="182">
          <cell r="A182">
            <v>662400</v>
          </cell>
          <cell r="H182">
            <v>260121.57</v>
          </cell>
        </row>
        <row r="183">
          <cell r="A183">
            <v>672302</v>
          </cell>
          <cell r="H183">
            <v>540247</v>
          </cell>
        </row>
        <row r="184">
          <cell r="A184">
            <v>672303</v>
          </cell>
          <cell r="H184">
            <v>38022055</v>
          </cell>
        </row>
        <row r="185">
          <cell r="A185">
            <v>672305</v>
          </cell>
          <cell r="H185">
            <v>122880</v>
          </cell>
        </row>
        <row r="186">
          <cell r="A186">
            <v>672306</v>
          </cell>
          <cell r="H186">
            <v>90000</v>
          </cell>
        </row>
        <row r="187">
          <cell r="A187">
            <v>672307</v>
          </cell>
          <cell r="H187">
            <v>154000</v>
          </cell>
        </row>
        <row r="188">
          <cell r="A188">
            <v>672501</v>
          </cell>
          <cell r="H188">
            <v>1434870.6</v>
          </cell>
        </row>
        <row r="189">
          <cell r="A189">
            <v>672502</v>
          </cell>
          <cell r="H189">
            <v>82129.399999999994</v>
          </cell>
        </row>
        <row r="190">
          <cell r="A190">
            <v>672504</v>
          </cell>
          <cell r="H190">
            <v>921206.47</v>
          </cell>
        </row>
        <row r="191">
          <cell r="A191">
            <v>672505</v>
          </cell>
          <cell r="H191">
            <v>98700</v>
          </cell>
        </row>
        <row r="192">
          <cell r="A192">
            <v>672506</v>
          </cell>
          <cell r="H192">
            <v>1012108.38</v>
          </cell>
        </row>
        <row r="193">
          <cell r="A193">
            <v>672507</v>
          </cell>
          <cell r="H193">
            <v>562738.29</v>
          </cell>
        </row>
        <row r="194">
          <cell r="A194">
            <v>672508</v>
          </cell>
          <cell r="H194">
            <v>176980</v>
          </cell>
        </row>
        <row r="195">
          <cell r="A195">
            <v>672561</v>
          </cell>
          <cell r="H195">
            <v>57090.84</v>
          </cell>
        </row>
        <row r="196">
          <cell r="A196">
            <v>672562</v>
          </cell>
          <cell r="H196">
            <v>17309.16</v>
          </cell>
        </row>
        <row r="197">
          <cell r="A197">
            <v>672563</v>
          </cell>
          <cell r="H197">
            <v>0</v>
          </cell>
        </row>
        <row r="198">
          <cell r="A198">
            <v>672573</v>
          </cell>
          <cell r="H198">
            <v>24015.73</v>
          </cell>
        </row>
        <row r="199">
          <cell r="A199">
            <v>672574</v>
          </cell>
          <cell r="H199">
            <v>4238.12</v>
          </cell>
        </row>
        <row r="200">
          <cell r="A200">
            <v>672751</v>
          </cell>
          <cell r="H200">
            <v>216697.19</v>
          </cell>
        </row>
        <row r="201">
          <cell r="A201">
            <v>672752</v>
          </cell>
          <cell r="H201">
            <v>6742.2</v>
          </cell>
        </row>
        <row r="202">
          <cell r="A202">
            <v>672753</v>
          </cell>
          <cell r="H202">
            <v>1189.8</v>
          </cell>
        </row>
        <row r="203">
          <cell r="A203">
            <v>672754</v>
          </cell>
          <cell r="H203">
            <v>296384.92</v>
          </cell>
        </row>
        <row r="204">
          <cell r="A204">
            <v>672755</v>
          </cell>
          <cell r="H204">
            <v>148430.39999999999</v>
          </cell>
        </row>
        <row r="205">
          <cell r="A205">
            <v>672756</v>
          </cell>
          <cell r="H205">
            <v>26193.599999999999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31"/>
  <sheetViews>
    <sheetView topLeftCell="D1" zoomScaleNormal="100" workbookViewId="0">
      <pane ySplit="5" topLeftCell="A202" activePane="bottomLeft" state="frozen"/>
      <selection activeCell="C1" sqref="C1"/>
      <selection pane="bottomLeft" activeCell="D87" sqref="A87:XFD87"/>
    </sheetView>
  </sheetViews>
  <sheetFormatPr defaultRowHeight="14.4" outlineLevelRow="1"/>
  <cols>
    <col min="1" max="3" width="9.109375" style="28"/>
    <col min="4" max="9" width="9.109375" style="32"/>
    <col min="10" max="14" width="8.33203125" style="29" customWidth="1"/>
    <col min="15" max="15" width="68.5546875" customWidth="1"/>
    <col min="16" max="17" width="25.6640625" style="6" customWidth="1"/>
    <col min="18" max="18" width="13" style="6" customWidth="1"/>
    <col min="19" max="19" width="9.109375" style="6"/>
    <col min="20" max="20" width="21.109375" style="6" customWidth="1"/>
    <col min="21" max="22" width="9.109375" style="6"/>
  </cols>
  <sheetData>
    <row r="1" spans="9:22" ht="23.25" customHeight="1">
      <c r="O1" s="26" t="s">
        <v>144</v>
      </c>
      <c r="P1" s="1"/>
      <c r="Q1" s="13"/>
      <c r="R1" s="1"/>
      <c r="S1" s="1"/>
      <c r="T1" s="1"/>
      <c r="U1" s="2"/>
      <c r="V1" s="2"/>
    </row>
    <row r="2" spans="9:22" ht="23.25" customHeight="1">
      <c r="O2" s="26"/>
      <c r="P2" s="1"/>
      <c r="Q2" s="13"/>
      <c r="R2" s="1"/>
      <c r="S2" s="1"/>
      <c r="T2" s="1"/>
      <c r="U2" s="2"/>
      <c r="V2" s="2"/>
    </row>
    <row r="3" spans="9:22" ht="15" customHeight="1">
      <c r="L3" s="30"/>
      <c r="M3" s="30"/>
      <c r="N3" s="30"/>
      <c r="O3" s="205" t="s">
        <v>75</v>
      </c>
      <c r="P3" s="168">
        <v>2022</v>
      </c>
      <c r="Q3" s="168">
        <v>2023</v>
      </c>
      <c r="R3" s="168" t="s">
        <v>76</v>
      </c>
      <c r="S3" s="1"/>
      <c r="T3" s="1"/>
      <c r="U3" s="2"/>
      <c r="V3" s="2"/>
    </row>
    <row r="4" spans="9:22" ht="16.2" thickBot="1">
      <c r="O4" s="14"/>
      <c r="P4" s="3"/>
      <c r="Q4" s="15"/>
      <c r="R4" s="3"/>
      <c r="S4" s="3"/>
      <c r="T4" s="3"/>
      <c r="U4" s="2"/>
      <c r="V4" s="2"/>
    </row>
    <row r="5" spans="9:22" ht="33">
      <c r="L5" s="31"/>
      <c r="M5" s="31"/>
      <c r="N5" s="31"/>
      <c r="O5" s="67" t="s">
        <v>60</v>
      </c>
      <c r="P5" s="148">
        <f>SUM(P9,P7,P24,P26,P28,P30,P38,P44,P46,P48)</f>
        <v>50433482.640000001</v>
      </c>
      <c r="Q5" s="148">
        <f>SUM(Q9,Q7,Q24,Q26,Q28,Q30,Q38,Q44,Q46,Q48)</f>
        <v>46524191.850000001</v>
      </c>
      <c r="R5" s="153">
        <f t="shared" ref="R5" si="0">IF(AND(P5=0,Q5=0),0,IF(OR(ISBLANK(P5),P5=0),1,IF(ISBLANK(Q5),-1,(Q5-P5)/P5)))</f>
        <v>-7.7513798083407526E-2</v>
      </c>
      <c r="S5" s="4"/>
      <c r="T5" s="4"/>
      <c r="U5" s="4"/>
      <c r="V5" s="2"/>
    </row>
    <row r="6" spans="9:22" ht="15.6">
      <c r="I6" s="200"/>
      <c r="J6" s="200"/>
      <c r="K6" s="200"/>
      <c r="L6" s="201"/>
      <c r="M6" s="201"/>
      <c r="N6" s="201"/>
      <c r="O6" s="65" t="s">
        <v>0</v>
      </c>
      <c r="P6" s="66"/>
      <c r="Q6" s="66"/>
      <c r="R6" s="169"/>
      <c r="S6" s="5"/>
      <c r="T6" s="5"/>
      <c r="U6" s="5"/>
      <c r="V6" s="2"/>
    </row>
    <row r="7" spans="9:22" ht="18">
      <c r="I7" s="200"/>
      <c r="J7" s="200"/>
      <c r="K7" s="200"/>
      <c r="L7" s="201"/>
      <c r="M7" s="201"/>
      <c r="N7" s="201">
        <v>601510</v>
      </c>
      <c r="O7" s="33" t="s">
        <v>149</v>
      </c>
      <c r="P7" s="46">
        <f>SUMPRODUCT(('[1]HK 2022'!$A$6:$A$224=$A7)+('[1]HK 2022'!$A$6:$A$224=$B7)+('[1]HK 2022'!$A$6:$A$224=$C7)+('[1]HK 2022'!$A$6:$A$224=$D7)+('[1]HK 2022'!$A$6:$A$224=$E7)+('[1]HK 2022'!$A$6:$A$224=$F7)+('[1]HK 2022'!$A$6:$A$224=$G7)+('[1]HK 2022'!$A$6:$A$224=$H7)+('[1]HK 2022'!$A$6:$A$224=$I7)+('[1]HK 2022'!$A$6:$A$224=$J7)+('[1]HK 2022'!$A$6:$A$224=$K7)+('[1]HK 2022'!$A$6:$A$224=$L7)+('[1]HK 2022'!$A$6:$A$224=$M7)+('[1]HK 2022'!$A$6:$A$224=$N7),('[1]HK 2022'!$H$6:$H$224))</f>
        <v>250</v>
      </c>
      <c r="Q7" s="46">
        <f>SUMPRODUCT(('[2]HK 2023'!$A$6:$A$205=$A7)+('[2]HK 2023'!$A$6:$A$205=$B7)+('[2]HK 2023'!$A$6:$A$205=$C7)+('[2]HK 2023'!$A$6:$A$205=$D7)+('[2]HK 2023'!$A$6:$A$205=$E7)+('[2]HK 2023'!$A$6:$A$205=$F7)+('[2]HK 2023'!$A$6:$A$205=$G7)+('[2]HK 2023'!$A$6:$A$205=$H7)+('[2]HK 2023'!$A$6:$A$205=$I7)+('[2]HK 2023'!$A$6:$A$205=$J7)+('[2]HK 2023'!$A$6:$A$205=$K7)+('[2]HK 2023'!$A$6:$A$205=$L7)+('[2]HK 2023'!$A$6:$A$205=$M7)+('[2]HK 2023'!$A$6:$A$205=$N7),('[2]HK 2023'!$H$6:$H$205))</f>
        <v>0</v>
      </c>
      <c r="R7" s="170">
        <f>IF(AND(P7=0,Q7=0),0,IF(OR(ISBLANK(P7),P7=0),1,IF(ISBLANK(Q7),-1,(Q7-P7)/P7)))</f>
        <v>-1</v>
      </c>
      <c r="S7" s="5"/>
      <c r="T7" s="5"/>
      <c r="U7" s="2"/>
      <c r="V7" s="2"/>
    </row>
    <row r="8" spans="9:22" ht="15.6">
      <c r="I8" s="200"/>
      <c r="J8" s="200"/>
      <c r="K8" s="200"/>
      <c r="L8" s="201"/>
      <c r="M8" s="201"/>
      <c r="N8" s="201"/>
      <c r="O8" s="21"/>
      <c r="P8" s="45"/>
      <c r="Q8" s="45"/>
      <c r="R8" s="173"/>
      <c r="S8" s="8"/>
      <c r="T8" s="8"/>
      <c r="U8" s="2"/>
      <c r="V8" s="2"/>
    </row>
    <row r="9" spans="9:22" ht="18">
      <c r="I9" s="200"/>
      <c r="J9" s="200"/>
      <c r="K9" s="200"/>
      <c r="L9" s="201"/>
      <c r="M9" s="201"/>
      <c r="N9" s="201"/>
      <c r="O9" s="33" t="s">
        <v>1</v>
      </c>
      <c r="P9" s="40">
        <f>SUM(P10:P23)</f>
        <v>1892854.87</v>
      </c>
      <c r="Q9" s="40">
        <f>SUM(Q10:Q23)</f>
        <v>2215126.42</v>
      </c>
      <c r="R9" s="170">
        <f t="shared" ref="R9:R19" si="1">IF(AND(P9=0,Q9=0),0,IF(OR(ISBLANK(P9),P9=0),1,IF(ISBLANK(Q9),-1,(Q9-P9)/P9)))</f>
        <v>0.17025687236127077</v>
      </c>
      <c r="S9" s="7"/>
      <c r="T9" s="7"/>
      <c r="U9" s="2"/>
      <c r="V9" s="2"/>
    </row>
    <row r="10" spans="9:22" ht="15.6">
      <c r="I10" s="200"/>
      <c r="J10" s="200"/>
      <c r="K10" s="200"/>
      <c r="L10" s="201"/>
      <c r="M10" s="201"/>
      <c r="N10" s="201"/>
      <c r="O10" s="17" t="s">
        <v>2</v>
      </c>
      <c r="P10" s="41"/>
      <c r="Q10" s="41"/>
      <c r="R10" s="171"/>
      <c r="S10" s="8"/>
      <c r="T10" s="8"/>
      <c r="U10" s="2"/>
      <c r="V10" s="2"/>
    </row>
    <row r="11" spans="9:22" ht="15.6">
      <c r="I11" s="200"/>
      <c r="J11" s="200"/>
      <c r="K11" s="200"/>
      <c r="L11" s="201"/>
      <c r="M11" s="201"/>
      <c r="N11" s="201">
        <v>602301</v>
      </c>
      <c r="O11" s="17" t="s">
        <v>3</v>
      </c>
      <c r="P11" s="42">
        <f>SUMPRODUCT(('[1]HK 2022'!$A$6:$A$224=$A11)+('[1]HK 2022'!$A$6:$A$224=$B11)+('[1]HK 2022'!$A$6:$A$224=$C11)+('[1]HK 2022'!$A$6:$A$224=$D11)+('[1]HK 2022'!$A$6:$A$224=$E11)+('[1]HK 2022'!$A$6:$A$224=$F11)+('[1]HK 2022'!$A$6:$A$224=$G11)+('[1]HK 2022'!$A$6:$A$224=$H11)+('[1]HK 2022'!$A$6:$A$224=$I11)+('[1]HK 2022'!$A$6:$A$224=$J11)+('[1]HK 2022'!$A$6:$A$224=$K11)+('[1]HK 2022'!$A$6:$A$224=$L11)+('[1]HK 2022'!$A$6:$A$224=$M11)+('[1]HK 2022'!$A$6:$A$224=$N11),('[1]HK 2022'!$H$6:$H$224))</f>
        <v>943851</v>
      </c>
      <c r="Q11" s="42">
        <f>SUMPRODUCT(('[2]HK 2023'!$A$6:$A$205=$A11)+('[2]HK 2023'!$A$6:$A$205=$B11)+('[2]HK 2023'!$A$6:$A$205=$C11)+('[2]HK 2023'!$A$6:$A$205=$D11)+('[2]HK 2023'!$A$6:$A$205=$E11)+('[2]HK 2023'!$A$6:$A$205=$F11)+('[2]HK 2023'!$A$6:$A$205=$G11)+('[2]HK 2023'!$A$6:$A$205=$H11)+('[2]HK 2023'!$A$6:$A$205=$I11)+('[2]HK 2023'!$A$6:$A$205=$J11)+('[2]HK 2023'!$A$6:$A$205=$K11)+('[2]HK 2023'!$A$6:$A$205=$L11)+('[2]HK 2023'!$A$6:$A$205=$M11)+('[2]HK 2023'!$A$6:$A$205=$N11),('[2]HK 2023'!$H$6:$H$205))</f>
        <v>1154958</v>
      </c>
      <c r="R11" s="183">
        <f t="shared" si="1"/>
        <v>0.22366559976097922</v>
      </c>
      <c r="S11" s="9"/>
      <c r="T11" s="9"/>
      <c r="U11" s="2"/>
      <c r="V11" s="2"/>
    </row>
    <row r="12" spans="9:22" ht="15.6">
      <c r="I12" s="200"/>
      <c r="J12" s="200"/>
      <c r="K12" s="200"/>
      <c r="L12" s="201"/>
      <c r="M12" s="201"/>
      <c r="N12" s="201">
        <v>602320</v>
      </c>
      <c r="O12" s="17" t="s">
        <v>7</v>
      </c>
      <c r="P12" s="42">
        <f>SUMPRODUCT(('[1]HK 2022'!$A$6:$A$224=$A12)+('[1]HK 2022'!$A$6:$A$224=$B12)+('[1]HK 2022'!$A$6:$A$224=$C12)+('[1]HK 2022'!$A$6:$A$224=$D12)+('[1]HK 2022'!$A$6:$A$224=$E12)+('[1]HK 2022'!$A$6:$A$224=$F12)+('[1]HK 2022'!$A$6:$A$224=$G12)+('[1]HK 2022'!$A$6:$A$224=$H12)+('[1]HK 2022'!$A$6:$A$224=$I12)+('[1]HK 2022'!$A$6:$A$224=$J12)+('[1]HK 2022'!$A$6:$A$224=$K12)+('[1]HK 2022'!$A$6:$A$224=$L12)+('[1]HK 2022'!$A$6:$A$224=$M12)+('[1]HK 2022'!$A$6:$A$224=$N12),('[1]HK 2022'!$H$6:$H$224))</f>
        <v>227585</v>
      </c>
      <c r="Q12" s="42">
        <f>SUMPRODUCT(('[2]HK 2023'!$A$6:$A$205=$A12)+('[2]HK 2023'!$A$6:$A$205=$B12)+('[2]HK 2023'!$A$6:$A$205=$C12)+('[2]HK 2023'!$A$6:$A$205=$D12)+('[2]HK 2023'!$A$6:$A$205=$E12)+('[2]HK 2023'!$A$6:$A$205=$F12)+('[2]HK 2023'!$A$6:$A$205=$G12)+('[2]HK 2023'!$A$6:$A$205=$H12)+('[2]HK 2023'!$A$6:$A$205=$I12)+('[2]HK 2023'!$A$6:$A$205=$J12)+('[2]HK 2023'!$A$6:$A$205=$K12)+('[2]HK 2023'!$A$6:$A$205=$L12)+('[2]HK 2023'!$A$6:$A$205=$M12)+('[2]HK 2023'!$A$6:$A$205=$N12),('[2]HK 2023'!$H$6:$H$205))</f>
        <v>270400</v>
      </c>
      <c r="R12" s="183">
        <f t="shared" si="1"/>
        <v>0.18812751279741635</v>
      </c>
      <c r="S12" s="3"/>
      <c r="T12" s="3"/>
      <c r="U12" s="2"/>
      <c r="V12" s="2"/>
    </row>
    <row r="13" spans="9:22" ht="15.6">
      <c r="I13" s="200"/>
      <c r="J13" s="200"/>
      <c r="K13" s="200"/>
      <c r="L13" s="201"/>
      <c r="M13" s="201"/>
      <c r="N13" s="201">
        <v>602410</v>
      </c>
      <c r="O13" s="17" t="s">
        <v>8</v>
      </c>
      <c r="P13" s="42">
        <f>SUMPRODUCT(('[1]HK 2022'!$A$6:$A$224=$A13)+('[1]HK 2022'!$A$6:$A$224=$B13)+('[1]HK 2022'!$A$6:$A$224=$C13)+('[1]HK 2022'!$A$6:$A$224=$D13)+('[1]HK 2022'!$A$6:$A$224=$E13)+('[1]HK 2022'!$A$6:$A$224=$F13)+('[1]HK 2022'!$A$6:$A$224=$G13)+('[1]HK 2022'!$A$6:$A$224=$H13)+('[1]HK 2022'!$A$6:$A$224=$I13)+('[1]HK 2022'!$A$6:$A$224=$J13)+('[1]HK 2022'!$A$6:$A$224=$K13)+('[1]HK 2022'!$A$6:$A$224=$L13)+('[1]HK 2022'!$A$6:$A$224=$M13)+('[1]HK 2022'!$A$6:$A$224=$N13),('[1]HK 2022'!$H$6:$H$224))</f>
        <v>174521</v>
      </c>
      <c r="Q13" s="42">
        <f>SUMPRODUCT(('[2]HK 2023'!$A$6:$A$205=$A13)+('[2]HK 2023'!$A$6:$A$205=$B13)+('[2]HK 2023'!$A$6:$A$205=$C13)+('[2]HK 2023'!$A$6:$A$205=$D13)+('[2]HK 2023'!$A$6:$A$205=$E13)+('[2]HK 2023'!$A$6:$A$205=$F13)+('[2]HK 2023'!$A$6:$A$205=$G13)+('[2]HK 2023'!$A$6:$A$205=$H13)+('[2]HK 2023'!$A$6:$A$205=$I13)+('[2]HK 2023'!$A$6:$A$205=$J13)+('[2]HK 2023'!$A$6:$A$205=$K13)+('[2]HK 2023'!$A$6:$A$205=$L13)+('[2]HK 2023'!$A$6:$A$205=$M13)+('[2]HK 2023'!$A$6:$A$205=$N13),('[2]HK 2023'!$H$6:$H$205))</f>
        <v>209710</v>
      </c>
      <c r="R13" s="183">
        <f t="shared" si="1"/>
        <v>0.20163189530199804</v>
      </c>
      <c r="S13" s="3"/>
      <c r="T13" s="3"/>
      <c r="U13" s="2"/>
      <c r="V13" s="2"/>
    </row>
    <row r="14" spans="9:22" ht="15.6">
      <c r="I14" s="200"/>
      <c r="J14" s="200"/>
      <c r="K14" s="200"/>
      <c r="L14" s="201"/>
      <c r="M14" s="201"/>
      <c r="N14" s="201">
        <v>602411</v>
      </c>
      <c r="O14" s="27" t="s">
        <v>73</v>
      </c>
      <c r="P14" s="42">
        <f>SUMPRODUCT(('[1]HK 2022'!$A$6:$A$224=$A14)+('[1]HK 2022'!$A$6:$A$224=$B14)+('[1]HK 2022'!$A$6:$A$224=$C14)+('[1]HK 2022'!$A$6:$A$224=$D14)+('[1]HK 2022'!$A$6:$A$224=$E14)+('[1]HK 2022'!$A$6:$A$224=$F14)+('[1]HK 2022'!$A$6:$A$224=$G14)+('[1]HK 2022'!$A$6:$A$224=$H14)+('[1]HK 2022'!$A$6:$A$224=$I14)+('[1]HK 2022'!$A$6:$A$224=$J14)+('[1]HK 2022'!$A$6:$A$224=$K14)+('[1]HK 2022'!$A$6:$A$224=$L14)+('[1]HK 2022'!$A$6:$A$224=$M14)+('[1]HK 2022'!$A$6:$A$224=$N14),('[1]HK 2022'!$H$6:$H$224))</f>
        <v>98672</v>
      </c>
      <c r="Q14" s="42">
        <f>SUMPRODUCT(('[2]HK 2023'!$A$6:$A$205=$A14)+('[2]HK 2023'!$A$6:$A$205=$B14)+('[2]HK 2023'!$A$6:$A$205=$C14)+('[2]HK 2023'!$A$6:$A$205=$D14)+('[2]HK 2023'!$A$6:$A$205=$E14)+('[2]HK 2023'!$A$6:$A$205=$F14)+('[2]HK 2023'!$A$6:$A$205=$G14)+('[2]HK 2023'!$A$6:$A$205=$H14)+('[2]HK 2023'!$A$6:$A$205=$I14)+('[2]HK 2023'!$A$6:$A$205=$J14)+('[2]HK 2023'!$A$6:$A$205=$K14)+('[2]HK 2023'!$A$6:$A$205=$L14)+('[2]HK 2023'!$A$6:$A$205=$M14)+('[2]HK 2023'!$A$6:$A$205=$N14),('[2]HK 2023'!$H$6:$H$205))</f>
        <v>98928</v>
      </c>
      <c r="R14" s="183">
        <f>IF(AND(P14=0,Q14=0),0,IF(OR(ISBLANK(P14),P14=0),1,IF(ISBLANK(Q14),-1,(Q14-P14)/P14)))</f>
        <v>2.5944543538187126E-3</v>
      </c>
      <c r="S14" s="3"/>
      <c r="T14" s="3"/>
      <c r="U14" s="2"/>
      <c r="V14" s="2"/>
    </row>
    <row r="15" spans="9:22" ht="15.6">
      <c r="I15" s="200"/>
      <c r="J15" s="200"/>
      <c r="K15" s="200"/>
      <c r="L15" s="201"/>
      <c r="M15" s="201">
        <v>602510</v>
      </c>
      <c r="N15" s="201">
        <v>602520</v>
      </c>
      <c r="O15" s="27" t="s">
        <v>157</v>
      </c>
      <c r="P15" s="42">
        <f>SUMPRODUCT(('[1]HK 2022'!$A$6:$A$224=$A15)+('[1]HK 2022'!$A$6:$A$224=$B15)+('[1]HK 2022'!$A$6:$A$224=$C15)+('[1]HK 2022'!$A$6:$A$224=$D15)+('[1]HK 2022'!$A$6:$A$224=$E15)+('[1]HK 2022'!$A$6:$A$224=$F15)+('[1]HK 2022'!$A$6:$A$224=$G15)+('[1]HK 2022'!$A$6:$A$224=$H15)+('[1]HK 2022'!$A$6:$A$224=$I15)+('[1]HK 2022'!$A$6:$A$224=$J15)+('[1]HK 2022'!$A$6:$A$224=$K15)+('[1]HK 2022'!$A$6:$A$224=$L15)+('[1]HK 2022'!$A$6:$A$224=$M15)+('[1]HK 2022'!$A$6:$A$224=$N15),('[1]HK 2022'!$H$6:$H$224))</f>
        <v>103821</v>
      </c>
      <c r="Q15" s="42">
        <f>SUMPRODUCT(('[2]HK 2023'!$A$6:$A$205=$A15)+('[2]HK 2023'!$A$6:$A$205=$B15)+('[2]HK 2023'!$A$6:$A$205=$C15)+('[2]HK 2023'!$A$6:$A$205=$D15)+('[2]HK 2023'!$A$6:$A$205=$E15)+('[2]HK 2023'!$A$6:$A$205=$F15)+('[2]HK 2023'!$A$6:$A$205=$G15)+('[2]HK 2023'!$A$6:$A$205=$H15)+('[2]HK 2023'!$A$6:$A$205=$I15)+('[2]HK 2023'!$A$6:$A$205=$J15)+('[2]HK 2023'!$A$6:$A$205=$K15)+('[2]HK 2023'!$A$6:$A$205=$L15)+('[2]HK 2023'!$A$6:$A$205=$M15)+('[2]HK 2023'!$A$6:$A$205=$N15),('[2]HK 2023'!$H$6:$H$205))</f>
        <v>51050</v>
      </c>
      <c r="R15" s="183">
        <f t="shared" ref="R15" si="2">IF(AND(P15=0,Q15=0),0,IF(OR(ISBLANK(P15),P15=0),1,IF(ISBLANK(Q15),-1,(Q15-P15)/P15)))</f>
        <v>-0.50828830390768731</v>
      </c>
      <c r="S15" s="3"/>
      <c r="T15" s="3"/>
      <c r="U15" s="2"/>
      <c r="V15" s="2"/>
    </row>
    <row r="16" spans="9:22" ht="15.6">
      <c r="I16" s="200"/>
      <c r="J16" s="200"/>
      <c r="K16" s="200"/>
      <c r="L16" s="201"/>
      <c r="M16" s="201"/>
      <c r="N16" s="201">
        <v>602354</v>
      </c>
      <c r="O16" s="17" t="s">
        <v>61</v>
      </c>
      <c r="P16" s="42">
        <f>SUMPRODUCT(('[1]HK 2022'!$A$6:$A$224=$A16)+('[1]HK 2022'!$A$6:$A$224=$B16)+('[1]HK 2022'!$A$6:$A$224=$C16)+('[1]HK 2022'!$A$6:$A$224=$D16)+('[1]HK 2022'!$A$6:$A$224=$E16)+('[1]HK 2022'!$A$6:$A$224=$F16)+('[1]HK 2022'!$A$6:$A$224=$G16)+('[1]HK 2022'!$A$6:$A$224=$H16)+('[1]HK 2022'!$A$6:$A$224=$I16)+('[1]HK 2022'!$A$6:$A$224=$J16)+('[1]HK 2022'!$A$6:$A$224=$K16)+('[1]HK 2022'!$A$6:$A$224=$L16)+('[1]HK 2022'!$A$6:$A$224=$M16)+('[1]HK 2022'!$A$6:$A$224=$N16),('[1]HK 2022'!$H$6:$H$224))</f>
        <v>15303.09</v>
      </c>
      <c r="Q16" s="42">
        <f>SUMPRODUCT(('[2]HK 2023'!$A$6:$A$205=$A16)+('[2]HK 2023'!$A$6:$A$205=$B16)+('[2]HK 2023'!$A$6:$A$205=$C16)+('[2]HK 2023'!$A$6:$A$205=$D16)+('[2]HK 2023'!$A$6:$A$205=$E16)+('[2]HK 2023'!$A$6:$A$205=$F16)+('[2]HK 2023'!$A$6:$A$205=$G16)+('[2]HK 2023'!$A$6:$A$205=$H16)+('[2]HK 2023'!$A$6:$A$205=$I16)+('[2]HK 2023'!$A$6:$A$205=$J16)+('[2]HK 2023'!$A$6:$A$205=$K16)+('[2]HK 2023'!$A$6:$A$205=$L16)+('[2]HK 2023'!$A$6:$A$205=$M16)+('[2]HK 2023'!$A$6:$A$205=$N16),('[2]HK 2023'!$H$6:$H$205))</f>
        <v>22191.22</v>
      </c>
      <c r="R16" s="183">
        <f>IF(AND(P16=0,Q16=0),0,IF(OR(ISBLANK(P16),P16=0),1,IF(ISBLANK(Q16),-1,(Q16-P16)/P16)))</f>
        <v>0.45011366985360479</v>
      </c>
      <c r="S16" s="3"/>
      <c r="T16" s="3"/>
      <c r="U16" s="2"/>
      <c r="V16" s="2"/>
    </row>
    <row r="17" spans="9:22" ht="15.6">
      <c r="I17" s="200"/>
      <c r="J17" s="200"/>
      <c r="K17" s="200">
        <v>602350</v>
      </c>
      <c r="L17" s="200">
        <v>602351</v>
      </c>
      <c r="M17" s="201">
        <v>602352</v>
      </c>
      <c r="N17" s="201">
        <v>602353</v>
      </c>
      <c r="O17" s="17" t="s">
        <v>4</v>
      </c>
      <c r="P17" s="42">
        <f>SUMPRODUCT(('[1]HK 2022'!$A$6:$A$224=$A17)+('[1]HK 2022'!$A$6:$A$224=$B17)+('[1]HK 2022'!$A$6:$A$224=$C17)+('[1]HK 2022'!$A$6:$A$224=$D17)+('[1]HK 2022'!$A$6:$A$224=$E17)+('[1]HK 2022'!$A$6:$A$224=$F17)+('[1]HK 2022'!$A$6:$A$224=$G17)+('[1]HK 2022'!$A$6:$A$224=$H17)+('[1]HK 2022'!$A$6:$A$224=$I17)+('[1]HK 2022'!$A$6:$A$224=$J17)+('[1]HK 2022'!$A$6:$A$224=$K17)+('[1]HK 2022'!$A$6:$A$224=$L17)+('[1]HK 2022'!$A$6:$A$224=$M17)+('[1]HK 2022'!$A$6:$A$224=$N17),('[1]HK 2022'!$H$6:$H$224))</f>
        <v>46367.91</v>
      </c>
      <c r="Q17" s="42">
        <f>SUMPRODUCT(('[2]HK 2023'!$A$6:$A$205=$A17)+('[2]HK 2023'!$A$6:$A$205=$B17)+('[2]HK 2023'!$A$6:$A$205=$C17)+('[2]HK 2023'!$A$6:$A$205=$D17)+('[2]HK 2023'!$A$6:$A$205=$E17)+('[2]HK 2023'!$A$6:$A$205=$F17)+('[2]HK 2023'!$A$6:$A$205=$G17)+('[2]HK 2023'!$A$6:$A$205=$H17)+('[2]HK 2023'!$A$6:$A$205=$I17)+('[2]HK 2023'!$A$6:$A$205=$J17)+('[2]HK 2023'!$A$6:$A$205=$K17)+('[2]HK 2023'!$A$6:$A$205=$L17)+('[2]HK 2023'!$A$6:$A$205=$M17)+('[2]HK 2023'!$A$6:$A$205=$N17),('[2]HK 2023'!$H$6:$H$205))</f>
        <v>17948.78</v>
      </c>
      <c r="R17" s="183">
        <f t="shared" si="1"/>
        <v>-0.61290513201910546</v>
      </c>
      <c r="S17" s="10"/>
      <c r="T17" s="10"/>
      <c r="U17" s="2"/>
      <c r="V17" s="2"/>
    </row>
    <row r="18" spans="9:22" ht="15.6">
      <c r="I18" s="200"/>
      <c r="J18" s="200"/>
      <c r="K18" s="200"/>
      <c r="L18" s="201"/>
      <c r="M18" s="201"/>
      <c r="N18" s="201">
        <v>602355</v>
      </c>
      <c r="O18" s="17" t="s">
        <v>5</v>
      </c>
      <c r="P18" s="42">
        <f>SUMPRODUCT(('[1]HK 2022'!$A$6:$A$224=$A18)+('[1]HK 2022'!$A$6:$A$224=$B18)+('[1]HK 2022'!$A$6:$A$224=$C18)+('[1]HK 2022'!$A$6:$A$224=$D18)+('[1]HK 2022'!$A$6:$A$224=$E18)+('[1]HK 2022'!$A$6:$A$224=$F18)+('[1]HK 2022'!$A$6:$A$224=$G18)+('[1]HK 2022'!$A$6:$A$224=$H18)+('[1]HK 2022'!$A$6:$A$224=$I18)+('[1]HK 2022'!$A$6:$A$224=$J18)+('[1]HK 2022'!$A$6:$A$224=$K18)+('[1]HK 2022'!$A$6:$A$224=$L18)+('[1]HK 2022'!$A$6:$A$224=$M18)+('[1]HK 2022'!$A$6:$A$224=$N18),('[1]HK 2022'!$H$6:$H$224))</f>
        <v>3970</v>
      </c>
      <c r="Q18" s="42">
        <f>SUMPRODUCT(('[2]HK 2023'!$A$6:$A$205=$A18)+('[2]HK 2023'!$A$6:$A$205=$B18)+('[2]HK 2023'!$A$6:$A$205=$C18)+('[2]HK 2023'!$A$6:$A$205=$D18)+('[2]HK 2023'!$A$6:$A$205=$E18)+('[2]HK 2023'!$A$6:$A$205=$F18)+('[2]HK 2023'!$A$6:$A$205=$G18)+('[2]HK 2023'!$A$6:$A$205=$H18)+('[2]HK 2023'!$A$6:$A$205=$I18)+('[2]HK 2023'!$A$6:$A$205=$J18)+('[2]HK 2023'!$A$6:$A$205=$K18)+('[2]HK 2023'!$A$6:$A$205=$L18)+('[2]HK 2023'!$A$6:$A$205=$M18)+('[2]HK 2023'!$A$6:$A$205=$N18),('[2]HK 2023'!$H$6:$H$205))</f>
        <v>2990</v>
      </c>
      <c r="R18" s="183">
        <f t="shared" si="1"/>
        <v>-0.24685138539042822</v>
      </c>
      <c r="S18" s="3"/>
      <c r="T18" s="3"/>
      <c r="U18" s="2"/>
      <c r="V18" s="2"/>
    </row>
    <row r="19" spans="9:22" ht="15.6" hidden="1" outlineLevel="1">
      <c r="I19" s="200"/>
      <c r="J19" s="200"/>
      <c r="K19" s="200"/>
      <c r="L19" s="201"/>
      <c r="M19" s="201"/>
      <c r="N19" s="201">
        <v>602412</v>
      </c>
      <c r="O19" s="27" t="s">
        <v>74</v>
      </c>
      <c r="P19" s="42">
        <f>SUMPRODUCT(('[1]HK 2022'!$A$6:$A$224=$A19)+('[1]HK 2022'!$A$6:$A$224=$B19)+('[1]HK 2022'!$A$6:$A$224=$C19)+('[1]HK 2022'!$A$6:$A$224=$D19)+('[1]HK 2022'!$A$6:$A$224=$E19)+('[1]HK 2022'!$A$6:$A$224=$F19)+('[1]HK 2022'!$A$6:$A$224=$G19)+('[1]HK 2022'!$A$6:$A$224=$H19)+('[1]HK 2022'!$A$6:$A$224=$I19)+('[1]HK 2022'!$A$6:$A$224=$J19)+('[1]HK 2022'!$A$6:$A$224=$K19)+('[1]HK 2022'!$A$6:$A$224=$L19)+('[1]HK 2022'!$A$6:$A$224=$M19)+('[1]HK 2022'!$A$6:$A$224=$N19),('[1]HK 2022'!$H$6:$H$224))</f>
        <v>0</v>
      </c>
      <c r="Q19" s="42">
        <f>SUMPRODUCT(('[2]HK 2023'!$A$6:$A$205=$A19)+('[2]HK 2023'!$A$6:$A$205=$B19)+('[2]HK 2023'!$A$6:$A$205=$C19)+('[2]HK 2023'!$A$6:$A$205=$D19)+('[2]HK 2023'!$A$6:$A$205=$E19)+('[2]HK 2023'!$A$6:$A$205=$F19)+('[2]HK 2023'!$A$6:$A$205=$G19)+('[2]HK 2023'!$A$6:$A$205=$H19)+('[2]HK 2023'!$A$6:$A$205=$I19)+('[2]HK 2023'!$A$6:$A$205=$J19)+('[2]HK 2023'!$A$6:$A$205=$K19)+('[2]HK 2023'!$A$6:$A$205=$L19)+('[2]HK 2023'!$A$6:$A$205=$M19)+('[2]HK 2023'!$A$6:$A$205=$N19),('[2]HK 2023'!$H$6:$H$205))</f>
        <v>0</v>
      </c>
      <c r="R19" s="183">
        <f t="shared" si="1"/>
        <v>0</v>
      </c>
      <c r="S19" s="9"/>
      <c r="T19" s="9"/>
      <c r="U19" s="2"/>
      <c r="V19" s="2"/>
    </row>
    <row r="20" spans="9:22" ht="15.6" hidden="1" outlineLevel="1">
      <c r="I20" s="200"/>
      <c r="J20" s="200"/>
      <c r="K20" s="200"/>
      <c r="L20" s="201"/>
      <c r="M20" s="201"/>
      <c r="N20" s="201">
        <v>602042</v>
      </c>
      <c r="O20" s="19" t="s">
        <v>142</v>
      </c>
      <c r="P20" s="43">
        <f>SUMPRODUCT(('[1]HK 2022'!$A$6:$A$224=$A20)+('[1]HK 2022'!$A$6:$A$224=$B20)+('[1]HK 2022'!$A$6:$A$224=$C20)+('[1]HK 2022'!$A$6:$A$224=$D20)+('[1]HK 2022'!$A$6:$A$224=$E20)+('[1]HK 2022'!$A$6:$A$224=$F20)+('[1]HK 2022'!$A$6:$A$224=$G20)+('[1]HK 2022'!$A$6:$A$224=$H20)+('[1]HK 2022'!$A$6:$A$224=$I20)+('[1]HK 2022'!$A$6:$A$224=$J20)+('[1]HK 2022'!$A$6:$A$224=$K20)+('[1]HK 2022'!$A$6:$A$224=$L20)+('[1]HK 2022'!$A$6:$A$224=$M20)+('[1]HK 2022'!$A$6:$A$224=$N20),('[1]HK 2022'!$H$6:$H$224))</f>
        <v>0</v>
      </c>
      <c r="Q20" s="43">
        <f>SUMPRODUCT(('[2]HK 2023'!$A$6:$A$205=$A20)+('[2]HK 2023'!$A$6:$A$205=$B20)+('[2]HK 2023'!$A$6:$A$205=$C20)+('[2]HK 2023'!$A$6:$A$205=$D20)+('[2]HK 2023'!$A$6:$A$205=$E20)+('[2]HK 2023'!$A$6:$A$205=$F20)+('[2]HK 2023'!$A$6:$A$205=$G20)+('[2]HK 2023'!$A$6:$A$205=$H20)+('[2]HK 2023'!$A$6:$A$205=$I20)+('[2]HK 2023'!$A$6:$A$205=$J20)+('[2]HK 2023'!$A$6:$A$205=$K20)+('[2]HK 2023'!$A$6:$A$205=$L20)+('[2]HK 2023'!$A$6:$A$205=$M20)+('[2]HK 2023'!$A$6:$A$205=$N20),('[2]HK 2023'!$H$6:$H$205))</f>
        <v>0</v>
      </c>
      <c r="R20" s="172">
        <f t="shared" ref="R20" si="3">IF(AND(P20=0,Q20=0),0,IF(OR(ISBLANK(P20),P20=0),1,IF(ISBLANK(Q20),-1,(Q20-P20)/P20)))</f>
        <v>0</v>
      </c>
      <c r="S20" s="9"/>
      <c r="T20" s="9"/>
      <c r="U20" s="2"/>
      <c r="V20" s="2"/>
    </row>
    <row r="21" spans="9:22" ht="15.6" collapsed="1">
      <c r="I21" s="200"/>
      <c r="J21" s="200"/>
      <c r="K21" s="200"/>
      <c r="L21" s="201"/>
      <c r="M21" s="201"/>
      <c r="N21" s="201">
        <v>602122</v>
      </c>
      <c r="O21" s="19" t="s">
        <v>6</v>
      </c>
      <c r="P21" s="43">
        <f>SUMPRODUCT(('[1]HK 2022'!$A$6:$A$224=$A21)+('[1]HK 2022'!$A$6:$A$224=$B21)+('[1]HK 2022'!$A$6:$A$224=$C21)+('[1]HK 2022'!$A$6:$A$224=$D21)+('[1]HK 2022'!$A$6:$A$224=$E21)+('[1]HK 2022'!$A$6:$A$224=$F21)+('[1]HK 2022'!$A$6:$A$224=$G21)+('[1]HK 2022'!$A$6:$A$224=$H21)+('[1]HK 2022'!$A$6:$A$224=$I21)+('[1]HK 2022'!$A$6:$A$224=$J21)+('[1]HK 2022'!$A$6:$A$224=$K21)+('[1]HK 2022'!$A$6:$A$224=$L21)+('[1]HK 2022'!$A$6:$A$224=$M21)+('[1]HK 2022'!$A$6:$A$224=$N21),('[1]HK 2022'!$H$6:$H$224))</f>
        <v>211823.87</v>
      </c>
      <c r="Q21" s="43">
        <f>SUMPRODUCT(('[2]HK 2023'!$A$6:$A$205=$A21)+('[2]HK 2023'!$A$6:$A$205=$B21)+('[2]HK 2023'!$A$6:$A$205=$C21)+('[2]HK 2023'!$A$6:$A$205=$D21)+('[2]HK 2023'!$A$6:$A$205=$E21)+('[2]HK 2023'!$A$6:$A$205=$F21)+('[2]HK 2023'!$A$6:$A$205=$G21)+('[2]HK 2023'!$A$6:$A$205=$H21)+('[2]HK 2023'!$A$6:$A$205=$I21)+('[2]HK 2023'!$A$6:$A$205=$J21)+('[2]HK 2023'!$A$6:$A$205=$K21)+('[2]HK 2023'!$A$6:$A$205=$L21)+('[2]HK 2023'!$A$6:$A$205=$M21)+('[2]HK 2023'!$A$6:$A$205=$N21),('[2]HK 2023'!$H$6:$H$205))</f>
        <v>309527.42</v>
      </c>
      <c r="R21" s="172">
        <f t="shared" ref="R21:R22" si="4">IF(AND(P21=0,Q21=0),0,IF(OR(ISBLANK(P21),P21=0),1,IF(ISBLANK(Q21),-1,(Q21-P21)/P21)))</f>
        <v>0.46124900843327993</v>
      </c>
      <c r="S21" s="9"/>
      <c r="T21" s="9"/>
      <c r="U21" s="2"/>
      <c r="V21" s="2"/>
    </row>
    <row r="22" spans="9:22" ht="15.6">
      <c r="I22" s="200"/>
      <c r="J22" s="200"/>
      <c r="K22" s="200"/>
      <c r="L22" s="201"/>
      <c r="M22" s="201"/>
      <c r="N22" s="201">
        <v>602190</v>
      </c>
      <c r="O22" s="19" t="s">
        <v>158</v>
      </c>
      <c r="P22" s="43">
        <f>SUMPRODUCT(('[1]HK 2022'!$A$6:$A$224=$A22)+('[1]HK 2022'!$A$6:$A$224=$B22)+('[1]HK 2022'!$A$6:$A$224=$C22)+('[1]HK 2022'!$A$6:$A$224=$D22)+('[1]HK 2022'!$A$6:$A$224=$E22)+('[1]HK 2022'!$A$6:$A$224=$F22)+('[1]HK 2022'!$A$6:$A$224=$G22)+('[1]HK 2022'!$A$6:$A$224=$H22)+('[1]HK 2022'!$A$6:$A$224=$I22)+('[1]HK 2022'!$A$6:$A$224=$J22)+('[1]HK 2022'!$A$6:$A$224=$K22)+('[1]HK 2022'!$A$6:$A$224=$L22)+('[1]HK 2022'!$A$6:$A$224=$M22)+('[1]HK 2022'!$A$6:$A$224=$N22),('[1]HK 2022'!$H$6:$H$224))</f>
        <v>66940</v>
      </c>
      <c r="Q22" s="43">
        <f>SUMPRODUCT(('[2]HK 2023'!$A$6:$A$205=$A22)+('[2]HK 2023'!$A$6:$A$205=$B22)+('[2]HK 2023'!$A$6:$A$205=$C22)+('[2]HK 2023'!$A$6:$A$205=$D22)+('[2]HK 2023'!$A$6:$A$205=$E22)+('[2]HK 2023'!$A$6:$A$205=$F22)+('[2]HK 2023'!$A$6:$A$205=$G22)+('[2]HK 2023'!$A$6:$A$205=$H22)+('[2]HK 2023'!$A$6:$A$205=$I22)+('[2]HK 2023'!$A$6:$A$205=$J22)+('[2]HK 2023'!$A$6:$A$205=$K22)+('[2]HK 2023'!$A$6:$A$205=$L22)+('[2]HK 2023'!$A$6:$A$205=$M22)+('[2]HK 2023'!$A$6:$A$205=$N22),('[2]HK 2023'!$H$6:$H$205))</f>
        <v>77423</v>
      </c>
      <c r="R22" s="172">
        <f t="shared" si="4"/>
        <v>0.1566029279952196</v>
      </c>
      <c r="S22" s="3"/>
      <c r="T22" s="3"/>
      <c r="U22" s="2"/>
      <c r="V22" s="2"/>
    </row>
    <row r="23" spans="9:22" ht="15.6">
      <c r="I23" s="200"/>
      <c r="J23" s="200"/>
      <c r="K23" s="200"/>
      <c r="L23" s="201"/>
      <c r="M23" s="201"/>
      <c r="N23" s="201"/>
      <c r="O23" s="20"/>
      <c r="P23" s="44"/>
      <c r="Q23" s="44"/>
      <c r="R23" s="154"/>
      <c r="S23" s="3"/>
      <c r="T23" s="3"/>
      <c r="U23" s="2"/>
      <c r="V23" s="2"/>
    </row>
    <row r="24" spans="9:22" ht="18">
      <c r="I24" s="200"/>
      <c r="J24" s="200"/>
      <c r="K24" s="200"/>
      <c r="L24" s="201"/>
      <c r="M24" s="201"/>
      <c r="N24" s="201">
        <v>603040</v>
      </c>
      <c r="O24" s="33" t="s">
        <v>150</v>
      </c>
      <c r="P24" s="46">
        <f>SUMPRODUCT(('[1]HK 2022'!$A$6:$A$224=$A24)+('[1]HK 2022'!$A$6:$A$224=$B24)+('[1]HK 2022'!$A$6:$A$224=$C24)+('[1]HK 2022'!$A$6:$A$224=$D24)+('[1]HK 2022'!$A$6:$A$224=$E24)+('[1]HK 2022'!$A$6:$A$224=$F24)+('[1]HK 2022'!$A$6:$A$224=$G24)+('[1]HK 2022'!$A$6:$A$224=$H24)+('[1]HK 2022'!$A$6:$A$224=$I24)+('[1]HK 2022'!$A$6:$A$224=$J24)+('[1]HK 2022'!$A$6:$A$224=$K24)+('[1]HK 2022'!$A$6:$A$224=$L24)+('[1]HK 2022'!$A$6:$A$224=$M24)+('[1]HK 2022'!$A$6:$A$224=$N24),('[1]HK 2022'!$H$6:$H$224))</f>
        <v>1500</v>
      </c>
      <c r="Q24" s="46">
        <f>SUMPRODUCT(('[2]HK 2023'!$A$6:$A$205=$A24)+('[2]HK 2023'!$A$6:$A$205=$B24)+('[2]HK 2023'!$A$6:$A$205=$C24)+('[2]HK 2023'!$A$6:$A$205=$D24)+('[2]HK 2023'!$A$6:$A$205=$E24)+('[2]HK 2023'!$A$6:$A$205=$F24)+('[2]HK 2023'!$A$6:$A$205=$G24)+('[2]HK 2023'!$A$6:$A$205=$H24)+('[2]HK 2023'!$A$6:$A$205=$I24)+('[2]HK 2023'!$A$6:$A$205=$J24)+('[2]HK 2023'!$A$6:$A$205=$K24)+('[2]HK 2023'!$A$6:$A$205=$L24)+('[2]HK 2023'!$A$6:$A$205=$M24)+('[2]HK 2023'!$A$6:$A$205=$N24),('[2]HK 2023'!$H$6:$H$205))</f>
        <v>600</v>
      </c>
      <c r="R24" s="170">
        <f>IF(AND(P24=0,Q24=0),0,IF(OR(ISBLANK(P24),P24=0),1,IF(ISBLANK(Q24),-1,(Q24-P24)/P24)))</f>
        <v>-0.6</v>
      </c>
      <c r="S24" s="3"/>
      <c r="T24" s="3"/>
      <c r="U24" s="2"/>
      <c r="V24" s="2"/>
    </row>
    <row r="25" spans="9:22" ht="15.6">
      <c r="I25" s="200"/>
      <c r="J25" s="200"/>
      <c r="K25" s="200"/>
      <c r="L25" s="201"/>
      <c r="M25" s="201"/>
      <c r="N25" s="201"/>
      <c r="O25" s="21"/>
      <c r="P25" s="45"/>
      <c r="Q25" s="45"/>
      <c r="R25" s="154"/>
      <c r="S25" s="3"/>
      <c r="T25" s="3"/>
      <c r="U25" s="2"/>
      <c r="V25" s="2"/>
    </row>
    <row r="26" spans="9:22" ht="18">
      <c r="I26" s="200"/>
      <c r="J26" s="200"/>
      <c r="K26" s="200"/>
      <c r="L26" s="201">
        <v>644310</v>
      </c>
      <c r="M26" s="201">
        <v>644400</v>
      </c>
      <c r="N26" s="201">
        <v>644300</v>
      </c>
      <c r="O26" s="33" t="s">
        <v>62</v>
      </c>
      <c r="P26" s="46">
        <f>SUMPRODUCT(('[1]HK 2022'!$A$6:$A$224=$A26)+('[1]HK 2022'!$A$6:$A$224=$B26)+('[1]HK 2022'!$A$6:$A$224=$C26)+('[1]HK 2022'!$A$6:$A$224=$D26)+('[1]HK 2022'!$A$6:$A$224=$E26)+('[1]HK 2022'!$A$6:$A$224=$F26)+('[1]HK 2022'!$A$6:$A$224=$G26)+('[1]HK 2022'!$A$6:$A$224=$H26)+('[1]HK 2022'!$A$6:$A$224=$I26)+('[1]HK 2022'!$A$6:$A$224=$J26)+('[1]HK 2022'!$A$6:$A$224=$K26)+('[1]HK 2022'!$A$6:$A$224=$L26)+('[1]HK 2022'!$A$6:$A$224=$M26)+('[1]HK 2022'!$A$6:$A$224=$N26),('[1]HK 2022'!$H$6:$H$224))</f>
        <v>51545.83</v>
      </c>
      <c r="Q26" s="46">
        <f>SUMPRODUCT(('[2]HK 2023'!$A$6:$A$205=$A26)+('[2]HK 2023'!$A$6:$A$205=$B26)+('[2]HK 2023'!$A$6:$A$205=$C26)+('[2]HK 2023'!$A$6:$A$205=$D26)+('[2]HK 2023'!$A$6:$A$205=$E26)+('[2]HK 2023'!$A$6:$A$205=$F26)+('[2]HK 2023'!$A$6:$A$205=$G26)+('[2]HK 2023'!$A$6:$A$205=$H26)+('[2]HK 2023'!$A$6:$A$205=$I26)+('[2]HK 2023'!$A$6:$A$205=$J26)+('[2]HK 2023'!$A$6:$A$205=$K26)+('[2]HK 2023'!$A$6:$A$205=$L26)+('[2]HK 2023'!$A$6:$A$205=$M26)+('[2]HK 2023'!$A$6:$A$205=$N26),('[2]HK 2023'!$H$6:$H$205))</f>
        <v>19205.38</v>
      </c>
      <c r="R26" s="170">
        <f>IF(AND(P26=0,Q26=0),0,IF(OR(ISBLANK(P26),P26=0),1,IF(ISBLANK(Q26),-1,(Q26-P26)/P26)))</f>
        <v>-0.62741156753126293</v>
      </c>
      <c r="S26" s="11"/>
      <c r="T26" s="11"/>
      <c r="U26" s="2"/>
      <c r="V26" s="2"/>
    </row>
    <row r="27" spans="9:22" ht="15.6">
      <c r="I27" s="200"/>
      <c r="J27" s="200"/>
      <c r="K27" s="200"/>
      <c r="L27" s="201"/>
      <c r="M27" s="201"/>
      <c r="N27" s="201"/>
      <c r="O27" s="21"/>
      <c r="P27" s="45"/>
      <c r="Q27" s="45"/>
      <c r="R27" s="154"/>
      <c r="S27" s="3"/>
      <c r="T27" s="3"/>
      <c r="U27" s="2"/>
      <c r="V27" s="2"/>
    </row>
    <row r="28" spans="9:22" ht="18">
      <c r="I28" s="200"/>
      <c r="J28" s="200"/>
      <c r="K28" s="200"/>
      <c r="L28" s="201"/>
      <c r="M28" s="201"/>
      <c r="N28" s="201">
        <v>646300</v>
      </c>
      <c r="O28" s="33" t="s">
        <v>162</v>
      </c>
      <c r="P28" s="46">
        <f>SUMPRODUCT(('[1]HK 2022'!$A$6:$A$224=$A28)+('[1]HK 2022'!$A$6:$A$224=$B28)+('[1]HK 2022'!$A$6:$A$224=$C28)+('[1]HK 2022'!$A$6:$A$224=$D28)+('[1]HK 2022'!$A$6:$A$224=$E28)+('[1]HK 2022'!$A$6:$A$224=$F28)+('[1]HK 2022'!$A$6:$A$224=$G28)+('[1]HK 2022'!$A$6:$A$224=$H28)+('[1]HK 2022'!$A$6:$A$224=$I28)+('[1]HK 2022'!$A$6:$A$224=$J28)+('[1]HK 2022'!$A$6:$A$224=$K28)+('[1]HK 2022'!$A$6:$A$224=$L28)+('[1]HK 2022'!$A$6:$A$224=$M28)+('[1]HK 2022'!$A$6:$A$224=$N28),('[1]HK 2022'!$H$6:$H$224))</f>
        <v>6500</v>
      </c>
      <c r="Q28" s="46">
        <f>SUMPRODUCT(('[2]HK 2023'!$A$6:$A$205=$A28)+('[2]HK 2023'!$A$6:$A$205=$B28)+('[2]HK 2023'!$A$6:$A$205=$C28)+('[2]HK 2023'!$A$6:$A$205=$D28)+('[2]HK 2023'!$A$6:$A$205=$E28)+('[2]HK 2023'!$A$6:$A$205=$F28)+('[2]HK 2023'!$A$6:$A$205=$G28)+('[2]HK 2023'!$A$6:$A$205=$H28)+('[2]HK 2023'!$A$6:$A$205=$I28)+('[2]HK 2023'!$A$6:$A$205=$J28)+('[2]HK 2023'!$A$6:$A$205=$K28)+('[2]HK 2023'!$A$6:$A$205=$L28)+('[2]HK 2023'!$A$6:$A$205=$M28)+('[2]HK 2023'!$A$6:$A$205=$N28),('[2]HK 2023'!$H$6:$H$205))</f>
        <v>0</v>
      </c>
      <c r="R28" s="170">
        <f>IF(AND(P28=0,Q28=0),0,IF(OR(ISBLANK(P28),P28=0),1,IF(ISBLANK(Q28),-1,(Q28-P28)/P28)))</f>
        <v>-1</v>
      </c>
      <c r="S28" s="3"/>
      <c r="T28" s="3"/>
      <c r="U28" s="2"/>
      <c r="V28" s="2"/>
    </row>
    <row r="29" spans="9:22" ht="15.6">
      <c r="I29" s="200"/>
      <c r="J29" s="200"/>
      <c r="K29" s="200"/>
      <c r="L29" s="201"/>
      <c r="M29" s="201"/>
      <c r="N29" s="201"/>
      <c r="O29" s="21"/>
      <c r="P29" s="45"/>
      <c r="Q29" s="45"/>
      <c r="R29" s="154"/>
      <c r="S29" s="3"/>
      <c r="T29" s="3"/>
      <c r="U29" s="2"/>
      <c r="V29" s="2"/>
    </row>
    <row r="30" spans="9:22" ht="18">
      <c r="I30" s="200"/>
      <c r="J30" s="200"/>
      <c r="K30" s="200"/>
      <c r="L30" s="201"/>
      <c r="M30" s="201"/>
      <c r="N30" s="201"/>
      <c r="O30" s="33" t="s">
        <v>110</v>
      </c>
      <c r="P30" s="46">
        <f>SUM(P31:P37)</f>
        <v>191245.46</v>
      </c>
      <c r="Q30" s="46">
        <f>SUM(Q31:Q37)</f>
        <v>12929.189999999999</v>
      </c>
      <c r="R30" s="170">
        <f>IF(AND(P30=0,Q30=0),0,IF(OR(ISBLANK(P30),P30=0),1,IF(ISBLANK(Q30),-1,(Q30-P30)/P30)))</f>
        <v>-0.93239478730632352</v>
      </c>
      <c r="S30" s="10"/>
      <c r="T30" s="10"/>
      <c r="U30" s="2"/>
      <c r="V30" s="2"/>
    </row>
    <row r="31" spans="9:22" ht="15.75" customHeight="1">
      <c r="I31" s="200"/>
      <c r="J31" s="200"/>
      <c r="K31" s="200"/>
      <c r="L31" s="201"/>
      <c r="M31" s="201"/>
      <c r="N31" s="201"/>
      <c r="O31" s="17" t="s">
        <v>2</v>
      </c>
      <c r="P31" s="47"/>
      <c r="Q31" s="47"/>
      <c r="R31" s="171"/>
      <c r="S31" s="8"/>
      <c r="T31" s="8"/>
      <c r="U31" s="2"/>
      <c r="V31" s="2"/>
    </row>
    <row r="32" spans="9:22" ht="15.6">
      <c r="I32" s="200"/>
      <c r="J32" s="200"/>
      <c r="K32" s="200"/>
      <c r="L32" s="201"/>
      <c r="M32" s="201"/>
      <c r="N32" s="201">
        <v>648700</v>
      </c>
      <c r="O32" s="17" t="s">
        <v>57</v>
      </c>
      <c r="P32" s="42">
        <f>SUMPRODUCT(('[1]HK 2022'!$A$6:$A$224=$A32)+('[1]HK 2022'!$A$6:$A$224=$B32)+('[1]HK 2022'!$A$6:$A$224=$C32)+('[1]HK 2022'!$A$6:$A$224=$D32)+('[1]HK 2022'!$A$6:$A$224=$E32)+('[1]HK 2022'!$A$6:$A$224=$F32)+('[1]HK 2022'!$A$6:$A$224=$G32)+('[1]HK 2022'!$A$6:$A$224=$H32)+('[1]HK 2022'!$A$6:$A$224=$I32)+('[1]HK 2022'!$A$6:$A$224=$J32)+('[1]HK 2022'!$A$6:$A$224=$K32)+('[1]HK 2022'!$A$6:$A$224=$L32)+('[1]HK 2022'!$A$6:$A$224=$M32)+('[1]HK 2022'!$A$6:$A$224=$N32),('[1]HK 2022'!$H$6:$H$224))</f>
        <v>15665</v>
      </c>
      <c r="Q32" s="42">
        <f>SUMPRODUCT(('[2]HK 2023'!$A$6:$A$205=$A32)+('[2]HK 2023'!$A$6:$A$205=$B32)+('[2]HK 2023'!$A$6:$A$205=$C32)+('[2]HK 2023'!$A$6:$A$205=$D32)+('[2]HK 2023'!$A$6:$A$205=$E32)+('[2]HK 2023'!$A$6:$A$205=$F32)+('[2]HK 2023'!$A$6:$A$205=$G32)+('[2]HK 2023'!$A$6:$A$205=$H32)+('[2]HK 2023'!$A$6:$A$205=$I32)+('[2]HK 2023'!$A$6:$A$205=$J32)+('[2]HK 2023'!$A$6:$A$205=$K32)+('[2]HK 2023'!$A$6:$A$205=$L32)+('[2]HK 2023'!$A$6:$A$205=$M32)+('[2]HK 2023'!$A$6:$A$205=$N32),('[2]HK 2023'!$H$6:$H$205))</f>
        <v>6629.19</v>
      </c>
      <c r="R32" s="183">
        <f>IF(AND(P32=0,Q32=0),0,IF(OR(ISBLANK(P32),P32=0),1,IF(ISBLANK(Q32),-1,(Q32-P32)/P32)))</f>
        <v>-0.57681519310564966</v>
      </c>
      <c r="S32" s="3"/>
      <c r="T32" s="3"/>
      <c r="U32" s="2"/>
      <c r="V32" s="2"/>
    </row>
    <row r="33" spans="9:22" ht="15.6">
      <c r="I33" s="200"/>
      <c r="J33" s="200"/>
      <c r="K33" s="200"/>
      <c r="L33" s="201"/>
      <c r="M33" s="201"/>
      <c r="N33" s="201">
        <v>648600</v>
      </c>
      <c r="O33" s="17" t="s">
        <v>63</v>
      </c>
      <c r="P33" s="42">
        <f>SUMPRODUCT(('[1]HK 2022'!$A$6:$A$224=$A33)+('[1]HK 2022'!$A$6:$A$224=$B33)+('[1]HK 2022'!$A$6:$A$224=$C33)+('[1]HK 2022'!$A$6:$A$224=$D33)+('[1]HK 2022'!$A$6:$A$224=$E33)+('[1]HK 2022'!$A$6:$A$224=$F33)+('[1]HK 2022'!$A$6:$A$224=$G33)+('[1]HK 2022'!$A$6:$A$224=$H33)+('[1]HK 2022'!$A$6:$A$224=$I33)+('[1]HK 2022'!$A$6:$A$224=$J33)+('[1]HK 2022'!$A$6:$A$224=$K33)+('[1]HK 2022'!$A$6:$A$224=$L33)+('[1]HK 2022'!$A$6:$A$224=$M33)+('[1]HK 2022'!$A$6:$A$224=$N33),('[1]HK 2022'!$H$6:$H$224))</f>
        <v>56440.46</v>
      </c>
      <c r="Q33" s="42">
        <f>SUMPRODUCT(('[2]HK 2023'!$A$6:$A$205=$A33)+('[2]HK 2023'!$A$6:$A$205=$B33)+('[2]HK 2023'!$A$6:$A$205=$C33)+('[2]HK 2023'!$A$6:$A$205=$D33)+('[2]HK 2023'!$A$6:$A$205=$E33)+('[2]HK 2023'!$A$6:$A$205=$F33)+('[2]HK 2023'!$A$6:$A$205=$G33)+('[2]HK 2023'!$A$6:$A$205=$H33)+('[2]HK 2023'!$A$6:$A$205=$I33)+('[2]HK 2023'!$A$6:$A$205=$J33)+('[2]HK 2023'!$A$6:$A$205=$K33)+('[2]HK 2023'!$A$6:$A$205=$L33)+('[2]HK 2023'!$A$6:$A$205=$M33)+('[2]HK 2023'!$A$6:$A$205=$N33),('[2]HK 2023'!$H$6:$H$205))</f>
        <v>6300</v>
      </c>
      <c r="R33" s="183">
        <f>IF(AND(P33=0,Q33=0),0,IF(OR(ISBLANK(P33),P33=0),1,IF(ISBLANK(Q33),-1,(Q33-P33)/P33)))</f>
        <v>-0.88837794730943009</v>
      </c>
      <c r="S33" s="9"/>
      <c r="T33" s="9"/>
      <c r="U33" s="2"/>
      <c r="V33" s="2"/>
    </row>
    <row r="34" spans="9:22" ht="15.6">
      <c r="I34" s="200"/>
      <c r="J34" s="200"/>
      <c r="K34" s="200"/>
      <c r="L34" s="201"/>
      <c r="M34" s="201"/>
      <c r="N34" s="201">
        <v>648401</v>
      </c>
      <c r="O34" s="27" t="s">
        <v>55</v>
      </c>
      <c r="P34" s="42">
        <f>SUMPRODUCT(('[1]HK 2022'!$A$6:$A$224=$A34)+('[1]HK 2022'!$A$6:$A$224=$B34)+('[1]HK 2022'!$A$6:$A$224=$C34)+('[1]HK 2022'!$A$6:$A$224=$D34)+('[1]HK 2022'!$A$6:$A$224=$E34)+('[1]HK 2022'!$A$6:$A$224=$F34)+('[1]HK 2022'!$A$6:$A$224=$G34)+('[1]HK 2022'!$A$6:$A$224=$H34)+('[1]HK 2022'!$A$6:$A$224=$I34)+('[1]HK 2022'!$A$6:$A$224=$J34)+('[1]HK 2022'!$A$6:$A$224=$K34)+('[1]HK 2022'!$A$6:$A$224=$L34)+('[1]HK 2022'!$A$6:$A$224=$M34)+('[1]HK 2022'!$A$6:$A$224=$N34),('[1]HK 2022'!$H$6:$H$224))</f>
        <v>74140</v>
      </c>
      <c r="Q34" s="42">
        <f>SUMPRODUCT(('[2]HK 2023'!$A$6:$A$205=$A34)+('[2]HK 2023'!$A$6:$A$205=$B34)+('[2]HK 2023'!$A$6:$A$205=$C34)+('[2]HK 2023'!$A$6:$A$205=$D34)+('[2]HK 2023'!$A$6:$A$205=$E34)+('[2]HK 2023'!$A$6:$A$205=$F34)+('[2]HK 2023'!$A$6:$A$205=$G34)+('[2]HK 2023'!$A$6:$A$205=$H34)+('[2]HK 2023'!$A$6:$A$205=$I34)+('[2]HK 2023'!$A$6:$A$205=$J34)+('[2]HK 2023'!$A$6:$A$205=$K34)+('[2]HK 2023'!$A$6:$A$205=$L34)+('[2]HK 2023'!$A$6:$A$205=$M34)+('[2]HK 2023'!$A$6:$A$205=$N34),('[2]HK 2023'!$H$6:$H$205))</f>
        <v>0</v>
      </c>
      <c r="R34" s="183">
        <f t="shared" ref="R34" si="5">IF(AND(P34=0,Q34=0),0,IF(OR(ISBLANK(P34),P34=0),1,IF(ISBLANK(Q34),-1,(Q34-P34)/P34)))</f>
        <v>-1</v>
      </c>
      <c r="S34" s="9"/>
      <c r="T34" s="9"/>
      <c r="U34" s="2"/>
      <c r="V34" s="2"/>
    </row>
    <row r="35" spans="9:22" ht="15.6">
      <c r="I35" s="200"/>
      <c r="J35" s="200"/>
      <c r="K35" s="200"/>
      <c r="L35" s="201"/>
      <c r="M35" s="201"/>
      <c r="N35" s="201">
        <v>648300</v>
      </c>
      <c r="O35" s="27" t="s">
        <v>151</v>
      </c>
      <c r="P35" s="42">
        <f>SUMPRODUCT(('[1]HK 2022'!$A$6:$A$224=$A35)+('[1]HK 2022'!$A$6:$A$224=$B35)+('[1]HK 2022'!$A$6:$A$224=$C35)+('[1]HK 2022'!$A$6:$A$224=$D35)+('[1]HK 2022'!$A$6:$A$224=$E35)+('[1]HK 2022'!$A$6:$A$224=$F35)+('[1]HK 2022'!$A$6:$A$224=$G35)+('[1]HK 2022'!$A$6:$A$224=$H35)+('[1]HK 2022'!$A$6:$A$224=$I35)+('[1]HK 2022'!$A$6:$A$224=$J35)+('[1]HK 2022'!$A$6:$A$224=$K35)+('[1]HK 2022'!$A$6:$A$224=$L35)+('[1]HK 2022'!$A$6:$A$224=$M35)+('[1]HK 2022'!$A$6:$A$224=$N35),('[1]HK 2022'!$H$6:$H$224))</f>
        <v>45000</v>
      </c>
      <c r="Q35" s="42">
        <f>SUMPRODUCT(('[2]HK 2023'!$A$6:$A$205=$A35)+('[2]HK 2023'!$A$6:$A$205=$B35)+('[2]HK 2023'!$A$6:$A$205=$C35)+('[2]HK 2023'!$A$6:$A$205=$D35)+('[2]HK 2023'!$A$6:$A$205=$E35)+('[2]HK 2023'!$A$6:$A$205=$F35)+('[2]HK 2023'!$A$6:$A$205=$G35)+('[2]HK 2023'!$A$6:$A$205=$H35)+('[2]HK 2023'!$A$6:$A$205=$I35)+('[2]HK 2023'!$A$6:$A$205=$J35)+('[2]HK 2023'!$A$6:$A$205=$K35)+('[2]HK 2023'!$A$6:$A$205=$L35)+('[2]HK 2023'!$A$6:$A$205=$M35)+('[2]HK 2023'!$A$6:$A$205=$N35),('[2]HK 2023'!$H$6:$H$205))</f>
        <v>0</v>
      </c>
      <c r="R35" s="183">
        <f t="shared" ref="R35" si="6">IF(AND(P35=0,Q35=0),0,IF(OR(ISBLANK(P35),P35=0),1,IF(ISBLANK(Q35),-1,(Q35-P35)/P35)))</f>
        <v>-1</v>
      </c>
      <c r="S35" s="3"/>
      <c r="T35" s="3"/>
      <c r="U35" s="2"/>
      <c r="V35" s="2"/>
    </row>
    <row r="36" spans="9:22" ht="15.6" hidden="1" outlineLevel="1">
      <c r="I36" s="200"/>
      <c r="J36" s="200"/>
      <c r="K36" s="200"/>
      <c r="L36" s="201"/>
      <c r="M36" s="201"/>
      <c r="N36" s="201">
        <v>648810</v>
      </c>
      <c r="O36" s="17" t="s">
        <v>56</v>
      </c>
      <c r="P36" s="42">
        <f>SUMPRODUCT(('[1]HK 2022'!$A$6:$A$224=$A36)+('[1]HK 2022'!$A$6:$A$224=$B36)+('[1]HK 2022'!$A$6:$A$224=$C36)+('[1]HK 2022'!$A$6:$A$224=$D36)+('[1]HK 2022'!$A$6:$A$224=$E36)+('[1]HK 2022'!$A$6:$A$224=$F36)+('[1]HK 2022'!$A$6:$A$224=$G36)+('[1]HK 2022'!$A$6:$A$224=$H36)+('[1]HK 2022'!$A$6:$A$224=$I36)+('[1]HK 2022'!$A$6:$A$224=$J36)+('[1]HK 2022'!$A$6:$A$224=$K36)+('[1]HK 2022'!$A$6:$A$224=$L36)+('[1]HK 2022'!$A$6:$A$224=$M36)+('[1]HK 2022'!$A$6:$A$224=$N36),('[1]HK 2022'!$H$6:$H$224))</f>
        <v>0</v>
      </c>
      <c r="Q36" s="42">
        <f>SUMPRODUCT(('[2]HK 2023'!$A$6:$A$205=$A36)+('[2]HK 2023'!$A$6:$A$205=$B36)+('[2]HK 2023'!$A$6:$A$205=$C36)+('[2]HK 2023'!$A$6:$A$205=$D36)+('[2]HK 2023'!$A$6:$A$205=$E36)+('[2]HK 2023'!$A$6:$A$205=$F36)+('[2]HK 2023'!$A$6:$A$205=$G36)+('[2]HK 2023'!$A$6:$A$205=$H36)+('[2]HK 2023'!$A$6:$A$205=$I36)+('[2]HK 2023'!$A$6:$A$205=$J36)+('[2]HK 2023'!$A$6:$A$205=$K36)+('[2]HK 2023'!$A$6:$A$205=$L36)+('[2]HK 2023'!$A$6:$A$205=$M36)+('[2]HK 2023'!$A$6:$A$205=$N36),('[2]HK 2023'!$H$6:$H$205))</f>
        <v>0</v>
      </c>
      <c r="R36" s="183">
        <f>IF(AND(P36=0,Q36=0),0,IF(OR(ISBLANK(P36),P36=0),1,IF(ISBLANK(Q36),-1,(Q36-P36)/P36)))</f>
        <v>0</v>
      </c>
      <c r="S36" s="3"/>
      <c r="T36" s="3"/>
      <c r="U36" s="2"/>
      <c r="V36" s="2"/>
    </row>
    <row r="37" spans="9:22" ht="15.6" collapsed="1">
      <c r="I37" s="200"/>
      <c r="J37" s="200"/>
      <c r="K37" s="200"/>
      <c r="L37" s="201"/>
      <c r="M37" s="201"/>
      <c r="N37" s="201"/>
      <c r="O37" s="21"/>
      <c r="P37" s="44"/>
      <c r="Q37" s="44"/>
      <c r="R37" s="154"/>
      <c r="S37" s="3"/>
      <c r="T37" s="3"/>
      <c r="U37" s="2"/>
      <c r="V37" s="2"/>
    </row>
    <row r="38" spans="9:22" ht="18">
      <c r="I38" s="200"/>
      <c r="J38" s="200"/>
      <c r="K38" s="200"/>
      <c r="L38" s="201"/>
      <c r="M38" s="201"/>
      <c r="N38" s="201"/>
      <c r="O38" s="33" t="s">
        <v>64</v>
      </c>
      <c r="P38" s="40">
        <f>SUM(P40:P43)</f>
        <v>18350.22</v>
      </c>
      <c r="Q38" s="40">
        <f>SUM(Q40:Q43)</f>
        <v>2.19</v>
      </c>
      <c r="R38" s="170">
        <f t="shared" ref="R38:R41" si="7">IF(AND(P38=0,Q38=0),0,IF(OR(ISBLANK(P38),P38=0),1,IF(ISBLANK(Q38),-1,(Q38-P38)/P38)))</f>
        <v>-0.99988065538178839</v>
      </c>
      <c r="S38" s="3"/>
      <c r="T38" s="3"/>
      <c r="U38" s="2"/>
      <c r="V38" s="2"/>
    </row>
    <row r="39" spans="9:22" ht="15.75" customHeight="1">
      <c r="I39" s="200"/>
      <c r="J39" s="200"/>
      <c r="K39" s="200"/>
      <c r="L39" s="201"/>
      <c r="M39" s="201"/>
      <c r="N39" s="201"/>
      <c r="O39" s="17" t="s">
        <v>2</v>
      </c>
      <c r="P39" s="206"/>
      <c r="Q39" s="206"/>
      <c r="R39" s="170"/>
      <c r="S39" s="3"/>
      <c r="T39" s="3"/>
      <c r="U39" s="2"/>
      <c r="V39" s="2"/>
    </row>
    <row r="40" spans="9:22" ht="15.6">
      <c r="I40" s="200"/>
      <c r="J40" s="200"/>
      <c r="K40" s="200"/>
      <c r="L40" s="201"/>
      <c r="M40" s="201"/>
      <c r="N40" s="201">
        <v>649711</v>
      </c>
      <c r="O40" s="27" t="s">
        <v>126</v>
      </c>
      <c r="P40" s="42">
        <f>SUMPRODUCT(('[1]HK 2022'!$A$6:$A$224=$A40)+('[1]HK 2022'!$A$6:$A$224=$B40)+('[1]HK 2022'!$A$6:$A$224=$C40)+('[1]HK 2022'!$A$6:$A$224=$D40)+('[1]HK 2022'!$A$6:$A$224=$E40)+('[1]HK 2022'!$A$6:$A$224=$F40)+('[1]HK 2022'!$A$6:$A$224=$G40)+('[1]HK 2022'!$A$6:$A$224=$H40)+('[1]HK 2022'!$A$6:$A$224=$I40)+('[1]HK 2022'!$A$6:$A$224=$J40)+('[1]HK 2022'!$A$6:$A$224=$K40)+('[1]HK 2022'!$A$6:$A$224=$L40)+('[1]HK 2022'!$A$6:$A$224=$M40)+('[1]HK 2022'!$A$6:$A$224=$N40),('[1]HK 2022'!$H$6:$H$224))</f>
        <v>18359</v>
      </c>
      <c r="Q40" s="42">
        <f>SUMPRODUCT(('[2]HK 2023'!$A$6:$A$205=$A40)+('[2]HK 2023'!$A$6:$A$205=$B40)+('[2]HK 2023'!$A$6:$A$205=$C40)+('[2]HK 2023'!$A$6:$A$205=$D40)+('[2]HK 2023'!$A$6:$A$205=$E40)+('[2]HK 2023'!$A$6:$A$205=$F40)+('[2]HK 2023'!$A$6:$A$205=$G40)+('[2]HK 2023'!$A$6:$A$205=$H40)+('[2]HK 2023'!$A$6:$A$205=$I40)+('[2]HK 2023'!$A$6:$A$205=$J40)+('[2]HK 2023'!$A$6:$A$205=$K40)+('[2]HK 2023'!$A$6:$A$205=$L40)+('[2]HK 2023'!$A$6:$A$205=$M40)+('[2]HK 2023'!$A$6:$A$205=$N40),('[2]HK 2023'!$H$6:$H$205))</f>
        <v>0</v>
      </c>
      <c r="R40" s="183">
        <f>IF(AND(P40=0,Q40=0),0,IF(OR(ISBLANK(P40),P40=0),1,IF(ISBLANK(Q40),-1,(Q40-P40)/P40)))</f>
        <v>-1</v>
      </c>
      <c r="S40" s="3"/>
      <c r="T40" s="3"/>
      <c r="U40" s="2"/>
      <c r="V40" s="2"/>
    </row>
    <row r="41" spans="9:22" ht="15.6" hidden="1" outlineLevel="1">
      <c r="I41" s="200"/>
      <c r="J41" s="200"/>
      <c r="K41" s="201"/>
      <c r="L41" s="201">
        <v>649300</v>
      </c>
      <c r="M41" s="201">
        <v>649500</v>
      </c>
      <c r="N41" s="200">
        <v>649600</v>
      </c>
      <c r="O41" s="27" t="s">
        <v>125</v>
      </c>
      <c r="P41" s="42">
        <f>SUMPRODUCT(('[1]HK 2022'!$A$6:$A$224=$A41)+('[1]HK 2022'!$A$6:$A$224=$B41)+('[1]HK 2022'!$A$6:$A$224=$C41)+('[1]HK 2022'!$A$6:$A$224=$D41)+('[1]HK 2022'!$A$6:$A$224=$E41)+('[1]HK 2022'!$A$6:$A$224=$F41)+('[1]HK 2022'!$A$6:$A$224=$G41)+('[1]HK 2022'!$A$6:$A$224=$H41)+('[1]HK 2022'!$A$6:$A$224=$I41)+('[1]HK 2022'!$A$6:$A$224=$J41)+('[1]HK 2022'!$A$6:$A$224=$K41)+('[1]HK 2022'!$A$6:$A$224=$L41)+('[1]HK 2022'!$A$6:$A$224=$M41)+('[1]HK 2022'!$A$6:$A$224=$N41),('[1]HK 2022'!$H$6:$H$224))</f>
        <v>0</v>
      </c>
      <c r="Q41" s="42">
        <f>SUMPRODUCT(('[2]HK 2023'!$A$6:$A$205=$A41)+('[2]HK 2023'!$A$6:$A$205=$B41)+('[2]HK 2023'!$A$6:$A$205=$C41)+('[2]HK 2023'!$A$6:$A$205=$D41)+('[2]HK 2023'!$A$6:$A$205=$E41)+('[2]HK 2023'!$A$6:$A$205=$F41)+('[2]HK 2023'!$A$6:$A$205=$G41)+('[2]HK 2023'!$A$6:$A$205=$H41)+('[2]HK 2023'!$A$6:$A$205=$I41)+('[2]HK 2023'!$A$6:$A$205=$J41)+('[2]HK 2023'!$A$6:$A$205=$K41)+('[2]HK 2023'!$A$6:$A$205=$L41)+('[2]HK 2023'!$A$6:$A$205=$M41)+('[2]HK 2023'!$A$6:$A$205=$N41),('[2]HK 2023'!$H$6:$H$205))</f>
        <v>0</v>
      </c>
      <c r="R41" s="183">
        <f t="shared" si="7"/>
        <v>0</v>
      </c>
      <c r="S41" s="3"/>
      <c r="T41" s="3"/>
      <c r="U41" s="2"/>
      <c r="V41" s="2"/>
    </row>
    <row r="42" spans="9:22" ht="15.6" collapsed="1">
      <c r="I42" s="200"/>
      <c r="J42" s="200"/>
      <c r="K42" s="201"/>
      <c r="L42" s="201"/>
      <c r="M42" s="201"/>
      <c r="N42" s="200">
        <v>649400</v>
      </c>
      <c r="O42" s="27" t="s">
        <v>159</v>
      </c>
      <c r="P42" s="42">
        <f>SUMPRODUCT(('[1]HK 2022'!$A$6:$A$224=$A42)+('[1]HK 2022'!$A$6:$A$224=$B42)+('[1]HK 2022'!$A$6:$A$224=$C42)+('[1]HK 2022'!$A$6:$A$224=$D42)+('[1]HK 2022'!$A$6:$A$224=$E42)+('[1]HK 2022'!$A$6:$A$224=$F42)+('[1]HK 2022'!$A$6:$A$224=$G42)+('[1]HK 2022'!$A$6:$A$224=$H42)+('[1]HK 2022'!$A$6:$A$224=$I42)+('[1]HK 2022'!$A$6:$A$224=$J42)+('[1]HK 2022'!$A$6:$A$224=$K42)+('[1]HK 2022'!$A$6:$A$224=$L42)+('[1]HK 2022'!$A$6:$A$224=$M42)+('[1]HK 2022'!$A$6:$A$224=$N42),('[1]HK 2022'!$H$6:$H$224))</f>
        <v>-8.7799999999999994</v>
      </c>
      <c r="Q42" s="42">
        <f>SUMPRODUCT(('[2]HK 2023'!$A$6:$A$205=$A42)+('[2]HK 2023'!$A$6:$A$205=$B42)+('[2]HK 2023'!$A$6:$A$205=$C42)+('[2]HK 2023'!$A$6:$A$205=$D42)+('[2]HK 2023'!$A$6:$A$205=$E42)+('[2]HK 2023'!$A$6:$A$205=$F42)+('[2]HK 2023'!$A$6:$A$205=$G42)+('[2]HK 2023'!$A$6:$A$205=$H42)+('[2]HK 2023'!$A$6:$A$205=$I42)+('[2]HK 2023'!$A$6:$A$205=$J42)+('[2]HK 2023'!$A$6:$A$205=$K42)+('[2]HK 2023'!$A$6:$A$205=$L42)+('[2]HK 2023'!$A$6:$A$205=$M42)+('[2]HK 2023'!$A$6:$A$205=$N42),('[2]HK 2023'!$H$6:$H$205))</f>
        <v>2.19</v>
      </c>
      <c r="R42" s="183">
        <f t="shared" ref="R42" si="8">IF(AND(P42=0,Q42=0),0,IF(OR(ISBLANK(P42),P42=0),1,IF(ISBLANK(Q42),-1,(Q42-P42)/P42)))</f>
        <v>-1.2494305239179955</v>
      </c>
      <c r="S42" s="3"/>
      <c r="T42" s="3"/>
      <c r="U42" s="2"/>
      <c r="V42" s="2"/>
    </row>
    <row r="43" spans="9:22" ht="15.6">
      <c r="I43" s="200"/>
      <c r="J43" s="200"/>
      <c r="K43" s="200"/>
      <c r="L43" s="201"/>
      <c r="M43" s="201"/>
      <c r="N43" s="201"/>
      <c r="O43" s="21"/>
      <c r="P43" s="45"/>
      <c r="Q43" s="45"/>
      <c r="R43" s="154"/>
      <c r="S43" s="3"/>
      <c r="T43" s="3"/>
      <c r="U43" s="2"/>
      <c r="V43" s="2"/>
    </row>
    <row r="44" spans="9:22" ht="18">
      <c r="I44" s="200"/>
      <c r="J44" s="200"/>
      <c r="K44" s="200"/>
      <c r="L44" s="201"/>
      <c r="M44" s="201"/>
      <c r="N44" s="201">
        <v>662400</v>
      </c>
      <c r="O44" s="33" t="s">
        <v>152</v>
      </c>
      <c r="P44" s="46">
        <f>SUMPRODUCT(('[1]HK 2022'!$A$6:$A$224=$A44)+('[1]HK 2022'!$A$6:$A$224=$B44)+('[1]HK 2022'!$A$6:$A$224=$C44)+('[1]HK 2022'!$A$6:$A$224=$D44)+('[1]HK 2022'!$A$6:$A$224=$E44)+('[1]HK 2022'!$A$6:$A$224=$F44)+('[1]HK 2022'!$A$6:$A$224=$G44)+('[1]HK 2022'!$A$6:$A$224=$H44)+('[1]HK 2022'!$A$6:$A$224=$I44)+('[1]HK 2022'!$A$6:$A$224=$J44)+('[1]HK 2022'!$A$6:$A$224=$K44)+('[1]HK 2022'!$A$6:$A$224=$L44)+('[1]HK 2022'!$A$6:$A$224=$M44)+('[1]HK 2022'!$A$6:$A$224=$N44),('[1]HK 2022'!$H$6:$H$224))</f>
        <v>77661.34</v>
      </c>
      <c r="Q44" s="46">
        <f>SUMPRODUCT(('[2]HK 2023'!$A$6:$A$205=$A44)+('[2]HK 2023'!$A$6:$A$205=$B44)+('[2]HK 2023'!$A$6:$A$205=$C44)+('[2]HK 2023'!$A$6:$A$205=$D44)+('[2]HK 2023'!$A$6:$A$205=$E44)+('[2]HK 2023'!$A$6:$A$205=$F44)+('[2]HK 2023'!$A$6:$A$205=$G44)+('[2]HK 2023'!$A$6:$A$205=$H44)+('[2]HK 2023'!$A$6:$A$205=$I44)+('[2]HK 2023'!$A$6:$A$205=$J44)+('[2]HK 2023'!$A$6:$A$205=$K44)+('[2]HK 2023'!$A$6:$A$205=$L44)+('[2]HK 2023'!$A$6:$A$205=$M44)+('[2]HK 2023'!$A$6:$A$205=$N44),('[2]HK 2023'!$H$6:$H$205))</f>
        <v>260121.57</v>
      </c>
      <c r="R44" s="170">
        <f>IF(AND(P44=0,Q44=0),0,IF(OR(ISBLANK(P44),P44=0),1,IF(ISBLANK(Q44),-1,(Q44-P44)/P44)))</f>
        <v>2.3494344805278922</v>
      </c>
      <c r="S44" s="3"/>
      <c r="T44" s="3"/>
      <c r="U44" s="2"/>
      <c r="V44" s="2"/>
    </row>
    <row r="45" spans="9:22" ht="15.6">
      <c r="I45" s="200"/>
      <c r="J45" s="200"/>
      <c r="K45" s="200"/>
      <c r="L45" s="201"/>
      <c r="M45" s="201"/>
      <c r="N45" s="201"/>
      <c r="O45" s="21"/>
      <c r="P45" s="45"/>
      <c r="Q45" s="45"/>
      <c r="R45" s="154"/>
      <c r="S45" s="3"/>
      <c r="T45" s="3"/>
      <c r="U45" s="2"/>
      <c r="V45" s="2"/>
    </row>
    <row r="46" spans="9:22" ht="18">
      <c r="I46" s="200"/>
      <c r="J46" s="200"/>
      <c r="K46" s="200"/>
      <c r="L46" s="201"/>
      <c r="M46" s="201"/>
      <c r="N46" s="201">
        <v>664300</v>
      </c>
      <c r="O46" s="33" t="s">
        <v>153</v>
      </c>
      <c r="P46" s="46">
        <f>SUMPRODUCT(('[1]HK 2022'!$A$6:$A$224=$A46)+('[1]HK 2022'!$A$6:$A$224=$B46)+('[1]HK 2022'!$A$6:$A$224=$C46)+('[1]HK 2022'!$A$6:$A$224=$D46)+('[1]HK 2022'!$A$6:$A$224=$E46)+('[1]HK 2022'!$A$6:$A$224=$F46)+('[1]HK 2022'!$A$6:$A$224=$G46)+('[1]HK 2022'!$A$6:$A$224=$H46)+('[1]HK 2022'!$A$6:$A$224=$I46)+('[1]HK 2022'!$A$6:$A$224=$J46)+('[1]HK 2022'!$A$6:$A$224=$K46)+('[1]HK 2022'!$A$6:$A$224=$L46)+('[1]HK 2022'!$A$6:$A$224=$M46)+('[1]HK 2022'!$A$6:$A$224=$N46),('[1]HK 2022'!$H$6:$H$224))</f>
        <v>5000</v>
      </c>
      <c r="Q46" s="46">
        <f>SUMPRODUCT(('[2]HK 2023'!$A$6:$A$205=$A46)+('[2]HK 2023'!$A$6:$A$205=$B46)+('[2]HK 2023'!$A$6:$A$205=$C46)+('[2]HK 2023'!$A$6:$A$205=$D46)+('[2]HK 2023'!$A$6:$A$205=$E46)+('[2]HK 2023'!$A$6:$A$205=$F46)+('[2]HK 2023'!$A$6:$A$205=$G46)+('[2]HK 2023'!$A$6:$A$205=$H46)+('[2]HK 2023'!$A$6:$A$205=$I46)+('[2]HK 2023'!$A$6:$A$205=$J46)+('[2]HK 2023'!$A$6:$A$205=$K46)+('[2]HK 2023'!$A$6:$A$205=$L46)+('[2]HK 2023'!$A$6:$A$205=$M46)+('[2]HK 2023'!$A$6:$A$205=$N46),('[2]HK 2023'!$H$6:$H$205))</f>
        <v>0</v>
      </c>
      <c r="R46" s="170">
        <f>IF(AND(P46=0,Q46=0),0,IF(OR(ISBLANK(P46),P46=0),1,IF(ISBLANK(Q46),-1,(Q46-P46)/P46)))</f>
        <v>-1</v>
      </c>
      <c r="S46" s="3"/>
      <c r="T46" s="3"/>
      <c r="U46" s="2"/>
      <c r="V46" s="2"/>
    </row>
    <row r="47" spans="9:22" ht="15.6">
      <c r="I47" s="200"/>
      <c r="J47" s="200"/>
      <c r="K47" s="200"/>
      <c r="L47" s="201"/>
      <c r="M47" s="201"/>
      <c r="N47" s="201"/>
      <c r="O47" s="21"/>
      <c r="P47" s="45"/>
      <c r="Q47" s="45"/>
      <c r="R47" s="154"/>
      <c r="S47" s="3"/>
      <c r="T47" s="3"/>
      <c r="U47" s="2"/>
      <c r="V47" s="2"/>
    </row>
    <row r="48" spans="9:22" ht="18">
      <c r="I48" s="200"/>
      <c r="J48" s="200"/>
      <c r="K48" s="200"/>
      <c r="L48" s="201"/>
      <c r="M48" s="201"/>
      <c r="N48" s="201"/>
      <c r="O48" s="34" t="s">
        <v>111</v>
      </c>
      <c r="P48" s="48">
        <f>SUM(P49:P68)</f>
        <v>48188574.920000002</v>
      </c>
      <c r="Q48" s="48">
        <f>SUM(Q49:Q68)</f>
        <v>44016207.100000001</v>
      </c>
      <c r="R48" s="170">
        <f>IF(AND(P48=0,Q48=0),0,IF(OR(ISBLANK(P48),P48=0),1,IF(ISBLANK(Q48),-1,(Q48-P48)/P48)))</f>
        <v>-8.6584171184284534E-2</v>
      </c>
      <c r="S48" s="9"/>
      <c r="T48" s="9"/>
      <c r="U48" s="2"/>
      <c r="V48" s="2"/>
    </row>
    <row r="49" spans="9:22" ht="15.6">
      <c r="I49" s="200"/>
      <c r="J49" s="200"/>
      <c r="K49" s="200"/>
      <c r="L49" s="201"/>
      <c r="M49" s="201"/>
      <c r="N49" s="201"/>
      <c r="O49" s="17" t="s">
        <v>2</v>
      </c>
      <c r="P49" s="47"/>
      <c r="Q49" s="47"/>
      <c r="R49" s="174"/>
      <c r="S49" s="3"/>
      <c r="T49" s="3"/>
      <c r="U49" s="2"/>
      <c r="V49" s="2"/>
    </row>
    <row r="50" spans="9:22" ht="15.6">
      <c r="I50" s="200"/>
      <c r="J50" s="200"/>
      <c r="K50" s="200"/>
      <c r="L50" s="201"/>
      <c r="M50" s="201"/>
      <c r="N50" s="201">
        <v>672303</v>
      </c>
      <c r="O50" s="17" t="s">
        <v>50</v>
      </c>
      <c r="P50" s="42">
        <f>SUMPRODUCT(('[1]HK 2022'!$A$6:$A$224=$A50)+('[1]HK 2022'!$A$6:$A$224=$B50)+('[1]HK 2022'!$A$6:$A$224=$C50)+('[1]HK 2022'!$A$6:$A$224=$D50)+('[1]HK 2022'!$A$6:$A$224=$E50)+('[1]HK 2022'!$A$6:$A$224=$F50)+('[1]HK 2022'!$A$6:$A$224=$G50)+('[1]HK 2022'!$A$6:$A$224=$H50)+('[1]HK 2022'!$A$6:$A$224=$I50)+('[1]HK 2022'!$A$6:$A$224=$J50)+('[1]HK 2022'!$A$6:$A$224=$K50)+('[1]HK 2022'!$A$6:$A$224=$L50)+('[1]HK 2022'!$A$6:$A$224=$M50)+('[1]HK 2022'!$A$6:$A$224=$N50),('[1]HK 2022'!$H$6:$H$224))</f>
        <v>37728820</v>
      </c>
      <c r="Q50" s="42">
        <f>SUMPRODUCT(('[2]HK 2023'!$A$6:$A$205=$A50)+('[2]HK 2023'!$A$6:$A$205=$B50)+('[2]HK 2023'!$A$6:$A$205=$C50)+('[2]HK 2023'!$A$6:$A$205=$D50)+('[2]HK 2023'!$A$6:$A$205=$E50)+('[2]HK 2023'!$A$6:$A$205=$F50)+('[2]HK 2023'!$A$6:$A$205=$G50)+('[2]HK 2023'!$A$6:$A$205=$H50)+('[2]HK 2023'!$A$6:$A$205=$I50)+('[2]HK 2023'!$A$6:$A$205=$J50)+('[2]HK 2023'!$A$6:$A$205=$K50)+('[2]HK 2023'!$A$6:$A$205=$L50)+('[2]HK 2023'!$A$6:$A$205=$M50)+('[2]HK 2023'!$A$6:$A$205=$N50),('[2]HK 2023'!$H$6:$H$205))</f>
        <v>38022055</v>
      </c>
      <c r="R50" s="183">
        <f t="shared" ref="R50:R67" si="9">IF(AND(P50=0,Q50=0),0,IF(OR(ISBLANK(P50),P50=0),1,IF(ISBLANK(Q50),-1,(Q50-P50)/P50)))</f>
        <v>7.7721752230788029E-3</v>
      </c>
      <c r="S50" s="3"/>
      <c r="T50" s="3"/>
      <c r="U50" s="2"/>
      <c r="V50" s="2"/>
    </row>
    <row r="51" spans="9:22" ht="15.6">
      <c r="I51" s="200"/>
      <c r="J51" s="200"/>
      <c r="K51" s="200"/>
      <c r="L51" s="201"/>
      <c r="M51" s="201"/>
      <c r="N51" s="201">
        <v>672501</v>
      </c>
      <c r="O51" s="17" t="s">
        <v>51</v>
      </c>
      <c r="P51" s="42">
        <f>SUMPRODUCT(('[1]HK 2022'!$A$6:$A$224=$A51)+('[1]HK 2022'!$A$6:$A$224=$B51)+('[1]HK 2022'!$A$6:$A$224=$C51)+('[1]HK 2022'!$A$6:$A$224=$D51)+('[1]HK 2022'!$A$6:$A$224=$E51)+('[1]HK 2022'!$A$6:$A$224=$F51)+('[1]HK 2022'!$A$6:$A$224=$G51)+('[1]HK 2022'!$A$6:$A$224=$H51)+('[1]HK 2022'!$A$6:$A$224=$I51)+('[1]HK 2022'!$A$6:$A$224=$J51)+('[1]HK 2022'!$A$6:$A$224=$K51)+('[1]HK 2022'!$A$6:$A$224=$L51)+('[1]HK 2022'!$A$6:$A$224=$M51)+('[1]HK 2022'!$A$6:$A$224=$N51),('[1]HK 2022'!$H$6:$H$224))</f>
        <v>2363000</v>
      </c>
      <c r="Q51" s="42">
        <f>SUMPRODUCT(('[2]HK 2023'!$A$6:$A$205=$A51)+('[2]HK 2023'!$A$6:$A$205=$B51)+('[2]HK 2023'!$A$6:$A$205=$C51)+('[2]HK 2023'!$A$6:$A$205=$D51)+('[2]HK 2023'!$A$6:$A$205=$E51)+('[2]HK 2023'!$A$6:$A$205=$F51)+('[2]HK 2023'!$A$6:$A$205=$G51)+('[2]HK 2023'!$A$6:$A$205=$H51)+('[2]HK 2023'!$A$6:$A$205=$I51)+('[2]HK 2023'!$A$6:$A$205=$J51)+('[2]HK 2023'!$A$6:$A$205=$K51)+('[2]HK 2023'!$A$6:$A$205=$L51)+('[2]HK 2023'!$A$6:$A$205=$M51)+('[2]HK 2023'!$A$6:$A$205=$N51),('[2]HK 2023'!$H$6:$H$205))</f>
        <v>1434870.6</v>
      </c>
      <c r="R51" s="183">
        <f t="shared" si="9"/>
        <v>-0.39277587812103254</v>
      </c>
      <c r="S51" s="3"/>
      <c r="T51" s="3"/>
      <c r="U51" s="2"/>
      <c r="V51" s="2"/>
    </row>
    <row r="52" spans="9:22" ht="15.6">
      <c r="I52" s="200"/>
      <c r="J52" s="200"/>
      <c r="K52" s="200"/>
      <c r="L52" s="201"/>
      <c r="M52" s="201"/>
      <c r="N52" s="201">
        <v>672506</v>
      </c>
      <c r="O52" s="27" t="s">
        <v>169</v>
      </c>
      <c r="P52" s="42">
        <f>SUMPRODUCT(('[1]HK 2022'!$A$6:$A$224=$A52)+('[1]HK 2022'!$A$6:$A$224=$B52)+('[1]HK 2022'!$A$6:$A$224=$C52)+('[1]HK 2022'!$A$6:$A$224=$D52)+('[1]HK 2022'!$A$6:$A$224=$E52)+('[1]HK 2022'!$A$6:$A$224=$F52)+('[1]HK 2022'!$A$6:$A$224=$G52)+('[1]HK 2022'!$A$6:$A$224=$H52)+('[1]HK 2022'!$A$6:$A$224=$I52)+('[1]HK 2022'!$A$6:$A$224=$J52)+('[1]HK 2022'!$A$6:$A$224=$K52)+('[1]HK 2022'!$A$6:$A$224=$L52)+('[1]HK 2022'!$A$6:$A$224=$M52)+('[1]HK 2022'!$A$6:$A$224=$N52),('[1]HK 2022'!$H$6:$H$224))</f>
        <v>0</v>
      </c>
      <c r="Q52" s="42">
        <f>SUMPRODUCT(('[2]HK 2023'!$A$6:$A$205=$A52)+('[2]HK 2023'!$A$6:$A$205=$B52)+('[2]HK 2023'!$A$6:$A$205=$C52)+('[2]HK 2023'!$A$6:$A$205=$D52)+('[2]HK 2023'!$A$6:$A$205=$E52)+('[2]HK 2023'!$A$6:$A$205=$F52)+('[2]HK 2023'!$A$6:$A$205=$G52)+('[2]HK 2023'!$A$6:$A$205=$H52)+('[2]HK 2023'!$A$6:$A$205=$I52)+('[2]HK 2023'!$A$6:$A$205=$J52)+('[2]HK 2023'!$A$6:$A$205=$K52)+('[2]HK 2023'!$A$6:$A$205=$L52)+('[2]HK 2023'!$A$6:$A$205=$M52)+('[2]HK 2023'!$A$6:$A$205=$N52),('[2]HK 2023'!$H$6:$H$205))</f>
        <v>1012108.38</v>
      </c>
      <c r="R52" s="183">
        <f t="shared" si="9"/>
        <v>1</v>
      </c>
      <c r="S52" s="3"/>
      <c r="T52" s="3"/>
      <c r="U52" s="2"/>
      <c r="V52" s="2"/>
    </row>
    <row r="53" spans="9:22" ht="15.6">
      <c r="I53" s="200"/>
      <c r="J53" s="200"/>
      <c r="K53" s="200"/>
      <c r="L53" s="201"/>
      <c r="M53" s="201"/>
      <c r="N53" s="201">
        <v>672504</v>
      </c>
      <c r="O53" s="17" t="s">
        <v>52</v>
      </c>
      <c r="P53" s="42">
        <f>SUMPRODUCT(('[1]HK 2022'!$A$6:$A$224=$A53)+('[1]HK 2022'!$A$6:$A$224=$B53)+('[1]HK 2022'!$A$6:$A$224=$C53)+('[1]HK 2022'!$A$6:$A$224=$D53)+('[1]HK 2022'!$A$6:$A$224=$E53)+('[1]HK 2022'!$A$6:$A$224=$F53)+('[1]HK 2022'!$A$6:$A$224=$G53)+('[1]HK 2022'!$A$6:$A$224=$H53)+('[1]HK 2022'!$A$6:$A$224=$I53)+('[1]HK 2022'!$A$6:$A$224=$J53)+('[1]HK 2022'!$A$6:$A$224=$K53)+('[1]HK 2022'!$A$6:$A$224=$L53)+('[1]HK 2022'!$A$6:$A$224=$M53)+('[1]HK 2022'!$A$6:$A$224=$N53),('[1]HK 2022'!$H$6:$H$224))</f>
        <v>915186.78</v>
      </c>
      <c r="Q53" s="42">
        <f>SUMPRODUCT(('[2]HK 2023'!$A$6:$A$205=$A53)+('[2]HK 2023'!$A$6:$A$205=$B53)+('[2]HK 2023'!$A$6:$A$205=$C53)+('[2]HK 2023'!$A$6:$A$205=$D53)+('[2]HK 2023'!$A$6:$A$205=$E53)+('[2]HK 2023'!$A$6:$A$205=$F53)+('[2]HK 2023'!$A$6:$A$205=$G53)+('[2]HK 2023'!$A$6:$A$205=$H53)+('[2]HK 2023'!$A$6:$A$205=$I53)+('[2]HK 2023'!$A$6:$A$205=$J53)+('[2]HK 2023'!$A$6:$A$205=$K53)+('[2]HK 2023'!$A$6:$A$205=$L53)+('[2]HK 2023'!$A$6:$A$205=$M53)+('[2]HK 2023'!$A$6:$A$205=$N53),('[2]HK 2023'!$H$6:$H$205))</f>
        <v>921206.47</v>
      </c>
      <c r="R53" s="183">
        <f t="shared" si="9"/>
        <v>6.5775534913211312E-3</v>
      </c>
      <c r="S53" s="9"/>
      <c r="T53" s="9"/>
      <c r="U53" s="2"/>
      <c r="V53" s="2"/>
    </row>
    <row r="54" spans="9:22" ht="15.6">
      <c r="I54" s="200"/>
      <c r="J54" s="200"/>
      <c r="K54" s="200"/>
      <c r="L54" s="201"/>
      <c r="M54" s="201"/>
      <c r="N54" s="201">
        <v>672507</v>
      </c>
      <c r="O54" s="27" t="s">
        <v>170</v>
      </c>
      <c r="P54" s="42">
        <f>SUMPRODUCT(('[1]HK 2022'!$A$6:$A$224=$A54)+('[1]HK 2022'!$A$6:$A$224=$B54)+('[1]HK 2022'!$A$6:$A$224=$C54)+('[1]HK 2022'!$A$6:$A$224=$D54)+('[1]HK 2022'!$A$6:$A$224=$E54)+('[1]HK 2022'!$A$6:$A$224=$F54)+('[1]HK 2022'!$A$6:$A$224=$G54)+('[1]HK 2022'!$A$6:$A$224=$H54)+('[1]HK 2022'!$A$6:$A$224=$I54)+('[1]HK 2022'!$A$6:$A$224=$J54)+('[1]HK 2022'!$A$6:$A$224=$K54)+('[1]HK 2022'!$A$6:$A$224=$L54)+('[1]HK 2022'!$A$6:$A$224=$M54)+('[1]HK 2022'!$A$6:$A$224=$N54),('[1]HK 2022'!$H$6:$H$224))</f>
        <v>0</v>
      </c>
      <c r="Q54" s="42">
        <f>SUMPRODUCT(('[2]HK 2023'!$A$6:$A$205=$A54)+('[2]HK 2023'!$A$6:$A$205=$B54)+('[2]HK 2023'!$A$6:$A$205=$C54)+('[2]HK 2023'!$A$6:$A$205=$D54)+('[2]HK 2023'!$A$6:$A$205=$E54)+('[2]HK 2023'!$A$6:$A$205=$F54)+('[2]HK 2023'!$A$6:$A$205=$G54)+('[2]HK 2023'!$A$6:$A$205=$H54)+('[2]HK 2023'!$A$6:$A$205=$I54)+('[2]HK 2023'!$A$6:$A$205=$J54)+('[2]HK 2023'!$A$6:$A$205=$K54)+('[2]HK 2023'!$A$6:$A$205=$L54)+('[2]HK 2023'!$A$6:$A$205=$M54)+('[2]HK 2023'!$A$6:$A$205=$N54),('[2]HK 2023'!$H$6:$H$205))</f>
        <v>562738.29</v>
      </c>
      <c r="R54" s="183">
        <f t="shared" si="9"/>
        <v>1</v>
      </c>
      <c r="S54" s="9"/>
      <c r="T54" s="9"/>
      <c r="U54" s="2"/>
      <c r="V54" s="2"/>
    </row>
    <row r="55" spans="9:22" ht="15.6">
      <c r="I55" s="200"/>
      <c r="J55" s="201"/>
      <c r="K55" s="201"/>
      <c r="L55" s="201"/>
      <c r="M55" s="201"/>
      <c r="N55" s="201">
        <v>672302</v>
      </c>
      <c r="O55" s="17" t="s">
        <v>54</v>
      </c>
      <c r="P55" s="42">
        <f>SUMPRODUCT(('[1]HK 2022'!$A$6:$A$224=$A55)+('[1]HK 2022'!$A$6:$A$224=$B55)+('[1]HK 2022'!$A$6:$A$224=$C55)+('[1]HK 2022'!$A$6:$A$224=$D55)+('[1]HK 2022'!$A$6:$A$224=$E55)+('[1]HK 2022'!$A$6:$A$224=$F55)+('[1]HK 2022'!$A$6:$A$224=$G55)+('[1]HK 2022'!$A$6:$A$224=$H55)+('[1]HK 2022'!$A$6:$A$224=$I55)+('[1]HK 2022'!$A$6:$A$224=$J55)+('[1]HK 2022'!$A$6:$A$224=$K55)+('[1]HK 2022'!$A$6:$A$224=$L55)+('[1]HK 2022'!$A$6:$A$224=$M55)+('[1]HK 2022'!$A$6:$A$224=$N55),('[1]HK 2022'!$H$6:$H$224))</f>
        <v>412723</v>
      </c>
      <c r="Q55" s="42">
        <f>SUMPRODUCT(('[2]HK 2023'!$A$6:$A$205=$A55)+('[2]HK 2023'!$A$6:$A$205=$B55)+('[2]HK 2023'!$A$6:$A$205=$C55)+('[2]HK 2023'!$A$6:$A$205=$D55)+('[2]HK 2023'!$A$6:$A$205=$E55)+('[2]HK 2023'!$A$6:$A$205=$F55)+('[2]HK 2023'!$A$6:$A$205=$G55)+('[2]HK 2023'!$A$6:$A$205=$H55)+('[2]HK 2023'!$A$6:$A$205=$I55)+('[2]HK 2023'!$A$6:$A$205=$J55)+('[2]HK 2023'!$A$6:$A$205=$K55)+('[2]HK 2023'!$A$6:$A$205=$L55)+('[2]HK 2023'!$A$6:$A$205=$M55)+('[2]HK 2023'!$A$6:$A$205=$N55),('[2]HK 2023'!$H$6:$H$205))</f>
        <v>540247</v>
      </c>
      <c r="R55" s="183">
        <f t="shared" si="9"/>
        <v>0.30898205333843765</v>
      </c>
      <c r="S55" s="3"/>
      <c r="T55" s="3"/>
      <c r="U55" s="2"/>
      <c r="V55" s="2"/>
    </row>
    <row r="56" spans="9:22" ht="15.6">
      <c r="I56" s="200"/>
      <c r="J56" s="200"/>
      <c r="K56" s="200"/>
      <c r="L56" s="201">
        <v>672752</v>
      </c>
      <c r="M56" s="201">
        <v>672753</v>
      </c>
      <c r="N56" s="201">
        <v>672754</v>
      </c>
      <c r="O56" s="27" t="s">
        <v>140</v>
      </c>
      <c r="P56" s="42">
        <f>SUMPRODUCT(('[1]HK 2022'!$A$6:$A$224=$A56)+('[1]HK 2022'!$A$6:$A$224=$B56)+('[1]HK 2022'!$A$6:$A$224=$C56)+('[1]HK 2022'!$A$6:$A$224=$D56)+('[1]HK 2022'!$A$6:$A$224=$E56)+('[1]HK 2022'!$A$6:$A$224=$F56)+('[1]HK 2022'!$A$6:$A$224=$G56)+('[1]HK 2022'!$A$6:$A$224=$H56)+('[1]HK 2022'!$A$6:$A$224=$I56)+('[1]HK 2022'!$A$6:$A$224=$J56)+('[1]HK 2022'!$A$6:$A$224=$K56)+('[1]HK 2022'!$A$6:$A$224=$L56)+('[1]HK 2022'!$A$6:$A$224=$M56)+('[1]HK 2022'!$A$6:$A$224=$N56),('[1]HK 2022'!$H$6:$H$224))</f>
        <v>314864.92</v>
      </c>
      <c r="Q56" s="42">
        <f>SUMPRODUCT(('[2]HK 2023'!$A$6:$A$205=$A56)+('[2]HK 2023'!$A$6:$A$205=$B56)+('[2]HK 2023'!$A$6:$A$205=$C56)+('[2]HK 2023'!$A$6:$A$205=$D56)+('[2]HK 2023'!$A$6:$A$205=$E56)+('[2]HK 2023'!$A$6:$A$205=$F56)+('[2]HK 2023'!$A$6:$A$205=$G56)+('[2]HK 2023'!$A$6:$A$205=$H56)+('[2]HK 2023'!$A$6:$A$205=$I56)+('[2]HK 2023'!$A$6:$A$205=$J56)+('[2]HK 2023'!$A$6:$A$205=$K56)+('[2]HK 2023'!$A$6:$A$205=$L56)+('[2]HK 2023'!$A$6:$A$205=$M56)+('[2]HK 2023'!$A$6:$A$205=$N56),('[2]HK 2023'!$H$6:$H$205))</f>
        <v>304316.92</v>
      </c>
      <c r="R56" s="183">
        <f t="shared" si="9"/>
        <v>-3.3500079970801448E-2</v>
      </c>
      <c r="S56" s="3"/>
      <c r="T56" s="3"/>
      <c r="U56" s="2"/>
      <c r="V56" s="2"/>
    </row>
    <row r="57" spans="9:22" ht="15.6">
      <c r="I57" s="200"/>
      <c r="J57" s="200"/>
      <c r="K57" s="200"/>
      <c r="L57" s="201"/>
      <c r="M57" s="201"/>
      <c r="N57" s="201">
        <v>672751</v>
      </c>
      <c r="O57" s="27" t="s">
        <v>141</v>
      </c>
      <c r="P57" s="42">
        <f>SUMPRODUCT(('[1]HK 2022'!$A$6:$A$224=$A57)+('[1]HK 2022'!$A$6:$A$224=$B57)+('[1]HK 2022'!$A$6:$A$224=$C57)+('[1]HK 2022'!$A$6:$A$224=$D57)+('[1]HK 2022'!$A$6:$A$224=$E57)+('[1]HK 2022'!$A$6:$A$224=$F57)+('[1]HK 2022'!$A$6:$A$224=$G57)+('[1]HK 2022'!$A$6:$A$224=$H57)+('[1]HK 2022'!$A$6:$A$224=$I57)+('[1]HK 2022'!$A$6:$A$224=$J57)+('[1]HK 2022'!$A$6:$A$224=$K57)+('[1]HK 2022'!$A$6:$A$224=$L57)+('[1]HK 2022'!$A$6:$A$224=$M57)+('[1]HK 2022'!$A$6:$A$224=$N57),('[1]HK 2022'!$H$6:$H$224))</f>
        <v>216697.19</v>
      </c>
      <c r="Q57" s="42">
        <f>SUMPRODUCT(('[2]HK 2023'!$A$6:$A$205=$A57)+('[2]HK 2023'!$A$6:$A$205=$B57)+('[2]HK 2023'!$A$6:$A$205=$C57)+('[2]HK 2023'!$A$6:$A$205=$D57)+('[2]HK 2023'!$A$6:$A$205=$E57)+('[2]HK 2023'!$A$6:$A$205=$F57)+('[2]HK 2023'!$A$6:$A$205=$G57)+('[2]HK 2023'!$A$6:$A$205=$H57)+('[2]HK 2023'!$A$6:$A$205=$I57)+('[2]HK 2023'!$A$6:$A$205=$J57)+('[2]HK 2023'!$A$6:$A$205=$K57)+('[2]HK 2023'!$A$6:$A$205=$L57)+('[2]HK 2023'!$A$6:$A$205=$M57)+('[2]HK 2023'!$A$6:$A$205=$N57),('[2]HK 2023'!$H$6:$H$205))</f>
        <v>216697.19</v>
      </c>
      <c r="R57" s="183">
        <f t="shared" si="9"/>
        <v>0</v>
      </c>
      <c r="S57" s="3"/>
      <c r="T57" s="3"/>
      <c r="U57" s="2"/>
      <c r="V57" s="2"/>
    </row>
    <row r="58" spans="9:22" ht="15.6">
      <c r="I58" s="200"/>
      <c r="J58" s="200"/>
      <c r="K58" s="200"/>
      <c r="L58" s="201"/>
      <c r="M58" s="201"/>
      <c r="N58" s="201">
        <v>672508</v>
      </c>
      <c r="O58" s="27" t="s">
        <v>171</v>
      </c>
      <c r="P58" s="42">
        <f>SUMPRODUCT(('[1]HK 2022'!$A$6:$A$224=$A58)+('[1]HK 2022'!$A$6:$A$224=$B58)+('[1]HK 2022'!$A$6:$A$224=$C58)+('[1]HK 2022'!$A$6:$A$224=$D58)+('[1]HK 2022'!$A$6:$A$224=$E58)+('[1]HK 2022'!$A$6:$A$224=$F58)+('[1]HK 2022'!$A$6:$A$224=$G58)+('[1]HK 2022'!$A$6:$A$224=$H58)+('[1]HK 2022'!$A$6:$A$224=$I58)+('[1]HK 2022'!$A$6:$A$224=$J58)+('[1]HK 2022'!$A$6:$A$224=$K58)+('[1]HK 2022'!$A$6:$A$224=$L58)+('[1]HK 2022'!$A$6:$A$224=$M58)+('[1]HK 2022'!$A$6:$A$224=$N58),('[1]HK 2022'!$H$6:$H$224))</f>
        <v>0</v>
      </c>
      <c r="Q58" s="42">
        <f>SUMPRODUCT(('[2]HK 2023'!$A$6:$A$205=$A58)+('[2]HK 2023'!$A$6:$A$205=$B58)+('[2]HK 2023'!$A$6:$A$205=$C58)+('[2]HK 2023'!$A$6:$A$205=$D58)+('[2]HK 2023'!$A$6:$A$205=$E58)+('[2]HK 2023'!$A$6:$A$205=$F58)+('[2]HK 2023'!$A$6:$A$205=$G58)+('[2]HK 2023'!$A$6:$A$205=$H58)+('[2]HK 2023'!$A$6:$A$205=$I58)+('[2]HK 2023'!$A$6:$A$205=$J58)+('[2]HK 2023'!$A$6:$A$205=$K58)+('[2]HK 2023'!$A$6:$A$205=$L58)+('[2]HK 2023'!$A$6:$A$205=$M58)+('[2]HK 2023'!$A$6:$A$205=$N58),('[2]HK 2023'!$H$6:$H$205))</f>
        <v>176980</v>
      </c>
      <c r="R58" s="183">
        <f t="shared" si="9"/>
        <v>1</v>
      </c>
      <c r="S58" s="3"/>
      <c r="T58" s="3"/>
      <c r="U58" s="2"/>
      <c r="V58" s="2"/>
    </row>
    <row r="59" spans="9:22" ht="15.6">
      <c r="I59" s="200"/>
      <c r="J59" s="200"/>
      <c r="K59" s="200"/>
      <c r="L59" s="201"/>
      <c r="M59" s="201">
        <v>672755</v>
      </c>
      <c r="N59" s="201">
        <v>672756</v>
      </c>
      <c r="O59" s="27" t="s">
        <v>156</v>
      </c>
      <c r="P59" s="42">
        <f>SUMPRODUCT(('[1]HK 2022'!$A$6:$A$224=$A59)+('[1]HK 2022'!$A$6:$A$224=$B59)+('[1]HK 2022'!$A$6:$A$224=$C59)+('[1]HK 2022'!$A$6:$A$224=$D59)+('[1]HK 2022'!$A$6:$A$224=$E59)+('[1]HK 2022'!$A$6:$A$224=$F59)+('[1]HK 2022'!$A$6:$A$224=$G59)+('[1]HK 2022'!$A$6:$A$224=$H59)+('[1]HK 2022'!$A$6:$A$224=$I59)+('[1]HK 2022'!$A$6:$A$224=$J59)+('[1]HK 2022'!$A$6:$A$224=$K59)+('[1]HK 2022'!$A$6:$A$224=$L59)+('[1]HK 2022'!$A$6:$A$224=$M59)+('[1]HK 2022'!$A$6:$A$224=$N59),('[1]HK 2022'!$H$6:$H$224))</f>
        <v>58208</v>
      </c>
      <c r="Q59" s="42">
        <f>SUMPRODUCT(('[2]HK 2023'!$A$6:$A$205=$A59)+('[2]HK 2023'!$A$6:$A$205=$B59)+('[2]HK 2023'!$A$6:$A$205=$C59)+('[2]HK 2023'!$A$6:$A$205=$D59)+('[2]HK 2023'!$A$6:$A$205=$E59)+('[2]HK 2023'!$A$6:$A$205=$F59)+('[2]HK 2023'!$A$6:$A$205=$G59)+('[2]HK 2023'!$A$6:$A$205=$H59)+('[2]HK 2023'!$A$6:$A$205=$I59)+('[2]HK 2023'!$A$6:$A$205=$J59)+('[2]HK 2023'!$A$6:$A$205=$K59)+('[2]HK 2023'!$A$6:$A$205=$L59)+('[2]HK 2023'!$A$6:$A$205=$M59)+('[2]HK 2023'!$A$6:$A$205=$N59),('[2]HK 2023'!$H$6:$H$205))</f>
        <v>174624</v>
      </c>
      <c r="R59" s="183">
        <f t="shared" si="9"/>
        <v>2</v>
      </c>
      <c r="S59" s="3"/>
      <c r="T59" s="3"/>
      <c r="U59" s="2"/>
      <c r="V59" s="2"/>
    </row>
    <row r="60" spans="9:22" ht="15.6">
      <c r="I60" s="200"/>
      <c r="J60" s="200"/>
      <c r="K60" s="200"/>
      <c r="L60" s="201"/>
      <c r="M60" s="201"/>
      <c r="N60" s="201">
        <v>672307</v>
      </c>
      <c r="O60" s="27" t="s">
        <v>174</v>
      </c>
      <c r="P60" s="42">
        <f>SUMPRODUCT(('[1]HK 2022'!$A$6:$A$224=$A60)+('[1]HK 2022'!$A$6:$A$224=$B60)+('[1]HK 2022'!$A$6:$A$224=$C60)+('[1]HK 2022'!$A$6:$A$224=$D60)+('[1]HK 2022'!$A$6:$A$224=$E60)+('[1]HK 2022'!$A$6:$A$224=$F60)+('[1]HK 2022'!$A$6:$A$224=$G60)+('[1]HK 2022'!$A$6:$A$224=$H60)+('[1]HK 2022'!$A$6:$A$224=$I60)+('[1]HK 2022'!$A$6:$A$224=$J60)+('[1]HK 2022'!$A$6:$A$224=$K60)+('[1]HK 2022'!$A$6:$A$224=$L60)+('[1]HK 2022'!$A$6:$A$224=$M60)+('[1]HK 2022'!$A$6:$A$224=$N60),('[1]HK 2022'!$H$6:$H$224))</f>
        <v>0</v>
      </c>
      <c r="Q60" s="42">
        <f>SUMPRODUCT(('[2]HK 2023'!$A$6:$A$205=$A60)+('[2]HK 2023'!$A$6:$A$205=$B60)+('[2]HK 2023'!$A$6:$A$205=$C60)+('[2]HK 2023'!$A$6:$A$205=$D60)+('[2]HK 2023'!$A$6:$A$205=$E60)+('[2]HK 2023'!$A$6:$A$205=$F60)+('[2]HK 2023'!$A$6:$A$205=$G60)+('[2]HK 2023'!$A$6:$A$205=$H60)+('[2]HK 2023'!$A$6:$A$205=$I60)+('[2]HK 2023'!$A$6:$A$205=$J60)+('[2]HK 2023'!$A$6:$A$205=$K60)+('[2]HK 2023'!$A$6:$A$205=$L60)+('[2]HK 2023'!$A$6:$A$205=$M60)+('[2]HK 2023'!$A$6:$A$205=$N60),('[2]HK 2023'!$H$6:$H$205))</f>
        <v>154000</v>
      </c>
      <c r="R60" s="183">
        <f t="shared" si="9"/>
        <v>1</v>
      </c>
      <c r="S60" s="3"/>
      <c r="T60" s="3"/>
      <c r="U60" s="2"/>
      <c r="V60" s="2"/>
    </row>
    <row r="61" spans="9:22" ht="15.6">
      <c r="I61" s="200"/>
      <c r="J61" s="200"/>
      <c r="K61" s="200"/>
      <c r="L61" s="201"/>
      <c r="M61" s="201"/>
      <c r="N61" s="201">
        <v>672305</v>
      </c>
      <c r="O61" s="27" t="s">
        <v>154</v>
      </c>
      <c r="P61" s="42">
        <f>SUMPRODUCT(('[1]HK 2022'!$A$6:$A$224=$A61)+('[1]HK 2022'!$A$6:$A$224=$B61)+('[1]HK 2022'!$A$6:$A$224=$C61)+('[1]HK 2022'!$A$6:$A$224=$D61)+('[1]HK 2022'!$A$6:$A$224=$E61)+('[1]HK 2022'!$A$6:$A$224=$F61)+('[1]HK 2022'!$A$6:$A$224=$G61)+('[1]HK 2022'!$A$6:$A$224=$H61)+('[1]HK 2022'!$A$6:$A$224=$I61)+('[1]HK 2022'!$A$6:$A$224=$J61)+('[1]HK 2022'!$A$6:$A$224=$K61)+('[1]HK 2022'!$A$6:$A$224=$L61)+('[1]HK 2022'!$A$6:$A$224=$M61)+('[1]HK 2022'!$A$6:$A$224=$N61),('[1]HK 2022'!$H$6:$H$224))</f>
        <v>199700</v>
      </c>
      <c r="Q61" s="42">
        <f>SUMPRODUCT(('[2]HK 2023'!$A$6:$A$205=$A61)+('[2]HK 2023'!$A$6:$A$205=$B61)+('[2]HK 2023'!$A$6:$A$205=$C61)+('[2]HK 2023'!$A$6:$A$205=$D61)+('[2]HK 2023'!$A$6:$A$205=$E61)+('[2]HK 2023'!$A$6:$A$205=$F61)+('[2]HK 2023'!$A$6:$A$205=$G61)+('[2]HK 2023'!$A$6:$A$205=$H61)+('[2]HK 2023'!$A$6:$A$205=$I61)+('[2]HK 2023'!$A$6:$A$205=$J61)+('[2]HK 2023'!$A$6:$A$205=$K61)+('[2]HK 2023'!$A$6:$A$205=$L61)+('[2]HK 2023'!$A$6:$A$205=$M61)+('[2]HK 2023'!$A$6:$A$205=$N61),('[2]HK 2023'!$H$6:$H$205))</f>
        <v>122880</v>
      </c>
      <c r="R61" s="183">
        <f t="shared" si="9"/>
        <v>-0.38467701552328493</v>
      </c>
      <c r="S61" s="9"/>
      <c r="T61" s="9"/>
      <c r="U61" s="2"/>
      <c r="V61" s="2"/>
    </row>
    <row r="62" spans="9:22" ht="15.6">
      <c r="I62" s="200"/>
      <c r="J62" s="200"/>
      <c r="K62" s="200"/>
      <c r="L62" s="201"/>
      <c r="M62" s="201"/>
      <c r="N62" s="201">
        <v>672505</v>
      </c>
      <c r="O62" s="17" t="s">
        <v>65</v>
      </c>
      <c r="P62" s="42">
        <f>SUMPRODUCT(('[1]HK 2022'!$A$6:$A$224=$A62)+('[1]HK 2022'!$A$6:$A$224=$B62)+('[1]HK 2022'!$A$6:$A$224=$C62)+('[1]HK 2022'!$A$6:$A$224=$D62)+('[1]HK 2022'!$A$6:$A$224=$E62)+('[1]HK 2022'!$A$6:$A$224=$F62)+('[1]HK 2022'!$A$6:$A$224=$G62)+('[1]HK 2022'!$A$6:$A$224=$H62)+('[1]HK 2022'!$A$6:$A$224=$I62)+('[1]HK 2022'!$A$6:$A$224=$J62)+('[1]HK 2022'!$A$6:$A$224=$K62)+('[1]HK 2022'!$A$6:$A$224=$L62)+('[1]HK 2022'!$A$6:$A$224=$M62)+('[1]HK 2022'!$A$6:$A$224=$N62),('[1]HK 2022'!$H$6:$H$224))</f>
        <v>126100</v>
      </c>
      <c r="Q62" s="42">
        <f>SUMPRODUCT(('[2]HK 2023'!$A$6:$A$205=$A62)+('[2]HK 2023'!$A$6:$A$205=$B62)+('[2]HK 2023'!$A$6:$A$205=$C62)+('[2]HK 2023'!$A$6:$A$205=$D62)+('[2]HK 2023'!$A$6:$A$205=$E62)+('[2]HK 2023'!$A$6:$A$205=$F62)+('[2]HK 2023'!$A$6:$A$205=$G62)+('[2]HK 2023'!$A$6:$A$205=$H62)+('[2]HK 2023'!$A$6:$A$205=$I62)+('[2]HK 2023'!$A$6:$A$205=$J62)+('[2]HK 2023'!$A$6:$A$205=$K62)+('[2]HK 2023'!$A$6:$A$205=$L62)+('[2]HK 2023'!$A$6:$A$205=$M62)+('[2]HK 2023'!$A$6:$A$205=$N62),('[2]HK 2023'!$H$6:$H$205))</f>
        <v>98700</v>
      </c>
      <c r="R62" s="183">
        <f t="shared" si="9"/>
        <v>-0.21728786677240286</v>
      </c>
      <c r="S62" s="9"/>
      <c r="T62" s="9"/>
      <c r="U62" s="2"/>
      <c r="V62" s="2"/>
    </row>
    <row r="63" spans="9:22" ht="15.6">
      <c r="I63" s="200"/>
      <c r="J63" s="200"/>
      <c r="K63" s="200"/>
      <c r="L63" s="201"/>
      <c r="M63" s="201"/>
      <c r="N63" s="201">
        <v>672306</v>
      </c>
      <c r="O63" s="27" t="s">
        <v>155</v>
      </c>
      <c r="P63" s="42">
        <f>SUMPRODUCT(('[1]HK 2022'!$A$6:$A$224=$A63)+('[1]HK 2022'!$A$6:$A$224=$B63)+('[1]HK 2022'!$A$6:$A$224=$C63)+('[1]HK 2022'!$A$6:$A$224=$D63)+('[1]HK 2022'!$A$6:$A$224=$E63)+('[1]HK 2022'!$A$6:$A$224=$F63)+('[1]HK 2022'!$A$6:$A$224=$G63)+('[1]HK 2022'!$A$6:$A$224=$H63)+('[1]HK 2022'!$A$6:$A$224=$I63)+('[1]HK 2022'!$A$6:$A$224=$J63)+('[1]HK 2022'!$A$6:$A$224=$K63)+('[1]HK 2022'!$A$6:$A$224=$L63)+('[1]HK 2022'!$A$6:$A$224=$M63)+('[1]HK 2022'!$A$6:$A$224=$N63),('[1]HK 2022'!$H$6:$H$224))</f>
        <v>263000</v>
      </c>
      <c r="Q63" s="42">
        <f>SUMPRODUCT(('[2]HK 2023'!$A$6:$A$205=$A63)+('[2]HK 2023'!$A$6:$A$205=$B63)+('[2]HK 2023'!$A$6:$A$205=$C63)+('[2]HK 2023'!$A$6:$A$205=$D63)+('[2]HK 2023'!$A$6:$A$205=$E63)+('[2]HK 2023'!$A$6:$A$205=$F63)+('[2]HK 2023'!$A$6:$A$205=$G63)+('[2]HK 2023'!$A$6:$A$205=$H63)+('[2]HK 2023'!$A$6:$A$205=$I63)+('[2]HK 2023'!$A$6:$A$205=$J63)+('[2]HK 2023'!$A$6:$A$205=$K63)+('[2]HK 2023'!$A$6:$A$205=$L63)+('[2]HK 2023'!$A$6:$A$205=$M63)+('[2]HK 2023'!$A$6:$A$205=$N63),('[2]HK 2023'!$H$6:$H$205))</f>
        <v>90000</v>
      </c>
      <c r="R63" s="183">
        <f t="shared" si="9"/>
        <v>-0.65779467680608361</v>
      </c>
      <c r="S63" s="9"/>
      <c r="T63" s="9"/>
      <c r="U63" s="2"/>
      <c r="V63" s="2"/>
    </row>
    <row r="64" spans="9:22" ht="15.6">
      <c r="I64" s="200"/>
      <c r="J64" s="200"/>
      <c r="K64" s="200"/>
      <c r="L64" s="201"/>
      <c r="M64" s="201"/>
      <c r="N64" s="201">
        <v>672502</v>
      </c>
      <c r="O64" s="17" t="s">
        <v>53</v>
      </c>
      <c r="P64" s="42">
        <f>SUMPRODUCT(('[1]HK 2022'!$A$6:$A$224=$A64)+('[1]HK 2022'!$A$6:$A$224=$B64)+('[1]HK 2022'!$A$6:$A$224=$C64)+('[1]HK 2022'!$A$6:$A$224=$D64)+('[1]HK 2022'!$A$6:$A$224=$E64)+('[1]HK 2022'!$A$6:$A$224=$F64)+('[1]HK 2022'!$A$6:$A$224=$G64)+('[1]HK 2022'!$A$6:$A$224=$H64)+('[1]HK 2022'!$A$6:$A$224=$I64)+('[1]HK 2022'!$A$6:$A$224=$J64)+('[1]HK 2022'!$A$6:$A$224=$K64)+('[1]HK 2022'!$A$6:$A$224=$L64)+('[1]HK 2022'!$A$6:$A$224=$M64)+('[1]HK 2022'!$A$6:$A$224=$N64),('[1]HK 2022'!$H$6:$H$224))</f>
        <v>80000</v>
      </c>
      <c r="Q64" s="42">
        <f>SUMPRODUCT(('[2]HK 2023'!$A$6:$A$205=$A64)+('[2]HK 2023'!$A$6:$A$205=$B64)+('[2]HK 2023'!$A$6:$A$205=$C64)+('[2]HK 2023'!$A$6:$A$205=$D64)+('[2]HK 2023'!$A$6:$A$205=$E64)+('[2]HK 2023'!$A$6:$A$205=$F64)+('[2]HK 2023'!$A$6:$A$205=$G64)+('[2]HK 2023'!$A$6:$A$205=$H64)+('[2]HK 2023'!$A$6:$A$205=$I64)+('[2]HK 2023'!$A$6:$A$205=$J64)+('[2]HK 2023'!$A$6:$A$205=$K64)+('[2]HK 2023'!$A$6:$A$205=$L64)+('[2]HK 2023'!$A$6:$A$205=$M64)+('[2]HK 2023'!$A$6:$A$205=$N64),('[2]HK 2023'!$H$6:$H$205))</f>
        <v>82129.399999999994</v>
      </c>
      <c r="R64" s="183">
        <f t="shared" si="9"/>
        <v>2.6617499999999926E-2</v>
      </c>
      <c r="S64" s="9"/>
      <c r="T64" s="9"/>
      <c r="U64" s="2"/>
      <c r="V64" s="2"/>
    </row>
    <row r="65" spans="3:22" ht="15.6">
      <c r="I65" s="200"/>
      <c r="J65" s="200"/>
      <c r="K65" s="200"/>
      <c r="L65" s="201"/>
      <c r="M65" s="201">
        <v>672561</v>
      </c>
      <c r="N65" s="201">
        <v>672562</v>
      </c>
      <c r="O65" s="27" t="s">
        <v>173</v>
      </c>
      <c r="P65" s="42">
        <f>SUMPRODUCT(('[1]HK 2022'!$A$6:$A$224=$A65)+('[1]HK 2022'!$A$6:$A$224=$B65)+('[1]HK 2022'!$A$6:$A$224=$C65)+('[1]HK 2022'!$A$6:$A$224=$D65)+('[1]HK 2022'!$A$6:$A$224=$E65)+('[1]HK 2022'!$A$6:$A$224=$F65)+('[1]HK 2022'!$A$6:$A$224=$G65)+('[1]HK 2022'!$A$6:$A$224=$H65)+('[1]HK 2022'!$A$6:$A$224=$I65)+('[1]HK 2022'!$A$6:$A$224=$J65)+('[1]HK 2022'!$A$6:$A$224=$K65)+('[1]HK 2022'!$A$6:$A$224=$L65)+('[1]HK 2022'!$A$6:$A$224=$M65)+('[1]HK 2022'!$A$6:$A$224=$N65),('[1]HK 2022'!$H$6:$H$224))</f>
        <v>0</v>
      </c>
      <c r="Q65" s="42">
        <f>SUMPRODUCT(('[2]HK 2023'!$A$6:$A$205=$A65)+('[2]HK 2023'!$A$6:$A$205=$B65)+('[2]HK 2023'!$A$6:$A$205=$C65)+('[2]HK 2023'!$A$6:$A$205=$D65)+('[2]HK 2023'!$A$6:$A$205=$E65)+('[2]HK 2023'!$A$6:$A$205=$F65)+('[2]HK 2023'!$A$6:$A$205=$G65)+('[2]HK 2023'!$A$6:$A$205=$H65)+('[2]HK 2023'!$A$6:$A$205=$I65)+('[2]HK 2023'!$A$6:$A$205=$J65)+('[2]HK 2023'!$A$6:$A$205=$K65)+('[2]HK 2023'!$A$6:$A$205=$L65)+('[2]HK 2023'!$A$6:$A$205=$M65)+('[2]HK 2023'!$A$6:$A$205=$N65),('[2]HK 2023'!$H$6:$H$205))</f>
        <v>74400</v>
      </c>
      <c r="R65" s="183">
        <f t="shared" si="9"/>
        <v>1</v>
      </c>
      <c r="S65" s="9"/>
      <c r="T65" s="9"/>
      <c r="U65" s="2"/>
      <c r="V65" s="2"/>
    </row>
    <row r="66" spans="3:22" ht="15.6">
      <c r="I66" s="200"/>
      <c r="J66" s="200"/>
      <c r="K66" s="200"/>
      <c r="L66" s="201"/>
      <c r="M66" s="201">
        <v>672573</v>
      </c>
      <c r="N66" s="201">
        <v>672574</v>
      </c>
      <c r="O66" s="27" t="s">
        <v>77</v>
      </c>
      <c r="P66" s="42">
        <f>SUMPRODUCT(('[1]HK 2022'!$A$6:$A$224=$A66)+('[1]HK 2022'!$A$6:$A$224=$B66)+('[1]HK 2022'!$A$6:$A$224=$C66)+('[1]HK 2022'!$A$6:$A$224=$D66)+('[1]HK 2022'!$A$6:$A$224=$E66)+('[1]HK 2022'!$A$6:$A$224=$F66)+('[1]HK 2022'!$A$6:$A$224=$G66)+('[1]HK 2022'!$A$6:$A$224=$H66)+('[1]HK 2022'!$A$6:$A$224=$I66)+('[1]HK 2022'!$A$6:$A$224=$J66)+('[1]HK 2022'!$A$6:$A$224=$K66)+('[1]HK 2022'!$A$6:$A$224=$L66)+('[1]HK 2022'!$A$6:$A$224=$M66)+('[1]HK 2022'!$A$6:$A$224=$N66),('[1]HK 2022'!$H$6:$H$224))</f>
        <v>5266777</v>
      </c>
      <c r="Q66" s="42">
        <f>SUMPRODUCT(('[2]HK 2023'!$A$6:$A$205=$A66)+('[2]HK 2023'!$A$6:$A$205=$B66)+('[2]HK 2023'!$A$6:$A$205=$C66)+('[2]HK 2023'!$A$6:$A$205=$D66)+('[2]HK 2023'!$A$6:$A$205=$E66)+('[2]HK 2023'!$A$6:$A$205=$F66)+('[2]HK 2023'!$A$6:$A$205=$G66)+('[2]HK 2023'!$A$6:$A$205=$H66)+('[2]HK 2023'!$A$6:$A$205=$I66)+('[2]HK 2023'!$A$6:$A$205=$J66)+('[2]HK 2023'!$A$6:$A$205=$K66)+('[2]HK 2023'!$A$6:$A$205=$L66)+('[2]HK 2023'!$A$6:$A$205=$M66)+('[2]HK 2023'!$A$6:$A$205=$N66),('[2]HK 2023'!$H$6:$H$205))</f>
        <v>28253.85</v>
      </c>
      <c r="R66" s="183">
        <f t="shared" si="9"/>
        <v>-0.99463545732048275</v>
      </c>
      <c r="S66" s="9"/>
      <c r="T66" s="9"/>
      <c r="U66" s="2"/>
      <c r="V66" s="2"/>
    </row>
    <row r="67" spans="3:22" ht="15.6">
      <c r="I67" s="200"/>
      <c r="J67" s="200"/>
      <c r="K67" s="200"/>
      <c r="L67" s="201"/>
      <c r="M67" s="201">
        <v>672563</v>
      </c>
      <c r="N67" s="201">
        <v>672564</v>
      </c>
      <c r="O67" s="27" t="s">
        <v>172</v>
      </c>
      <c r="P67" s="42">
        <f>SUMPRODUCT(('[1]HK 2022'!$A$6:$A$224=$A67)+('[1]HK 2022'!$A$6:$A$224=$B67)+('[1]HK 2022'!$A$6:$A$224=$C67)+('[1]HK 2022'!$A$6:$A$224=$D67)+('[1]HK 2022'!$A$6:$A$224=$E67)+('[1]HK 2022'!$A$6:$A$224=$F67)+('[1]HK 2022'!$A$6:$A$224=$G67)+('[1]HK 2022'!$A$6:$A$224=$H67)+('[1]HK 2022'!$A$6:$A$224=$I67)+('[1]HK 2022'!$A$6:$A$224=$J67)+('[1]HK 2022'!$A$6:$A$224=$K67)+('[1]HK 2022'!$A$6:$A$224=$L67)+('[1]HK 2022'!$A$6:$A$224=$M67)+('[1]HK 2022'!$A$6:$A$224=$N67),('[1]HK 2022'!$H$6:$H$224))</f>
        <v>243498.02999999997</v>
      </c>
      <c r="Q67" s="42">
        <f>SUMPRODUCT(('[2]HK 2023'!$A$6:$A$205=$A67)+('[2]HK 2023'!$A$6:$A$205=$B67)+('[2]HK 2023'!$A$6:$A$205=$C67)+('[2]HK 2023'!$A$6:$A$205=$D67)+('[2]HK 2023'!$A$6:$A$205=$E67)+('[2]HK 2023'!$A$6:$A$205=$F67)+('[2]HK 2023'!$A$6:$A$205=$G67)+('[2]HK 2023'!$A$6:$A$205=$H67)+('[2]HK 2023'!$A$6:$A$205=$I67)+('[2]HK 2023'!$A$6:$A$205=$J67)+('[2]HK 2023'!$A$6:$A$205=$K67)+('[2]HK 2023'!$A$6:$A$205=$L67)+('[2]HK 2023'!$A$6:$A$205=$M67)+('[2]HK 2023'!$A$6:$A$205=$N67),('[2]HK 2023'!$H$6:$H$205))</f>
        <v>0</v>
      </c>
      <c r="R67" s="183">
        <f t="shared" si="9"/>
        <v>-1</v>
      </c>
      <c r="S67" s="3"/>
      <c r="T67" s="3"/>
      <c r="U67" s="2"/>
      <c r="V67" s="2"/>
    </row>
    <row r="68" spans="3:22" ht="16.2" thickBot="1">
      <c r="I68" s="200"/>
      <c r="J68" s="200"/>
      <c r="K68" s="200"/>
      <c r="L68" s="201"/>
      <c r="M68" s="201"/>
      <c r="N68" s="201"/>
      <c r="O68" s="22"/>
      <c r="P68" s="49"/>
      <c r="Q68" s="49"/>
      <c r="R68" s="175"/>
      <c r="S68" s="3"/>
      <c r="T68" s="3"/>
      <c r="U68" s="2"/>
      <c r="V68" s="2"/>
    </row>
    <row r="69" spans="3:22" ht="33.6" thickBot="1">
      <c r="I69" s="200"/>
      <c r="J69" s="200"/>
      <c r="K69" s="200"/>
      <c r="L69" s="201"/>
      <c r="M69" s="201"/>
      <c r="N69" s="201"/>
      <c r="O69" s="18"/>
      <c r="P69" s="15"/>
      <c r="Q69" s="15"/>
      <c r="R69" s="176"/>
      <c r="S69" s="4"/>
      <c r="U69" s="4"/>
      <c r="V69" s="2"/>
    </row>
    <row r="70" spans="3:22" ht="23.4">
      <c r="I70" s="200"/>
      <c r="J70" s="200"/>
      <c r="K70" s="200"/>
      <c r="L70" s="201"/>
      <c r="M70" s="201"/>
      <c r="N70" s="201"/>
      <c r="O70" s="68" t="s">
        <v>59</v>
      </c>
      <c r="P70" s="145">
        <f>SUM(P72,P92,P101,P103,P117,P119,P121,P141,P164,P176,P182,P189,P191,P193,P195,P197,P199,P201,P209,P214,P216,P218,P220)</f>
        <v>50374909.470000006</v>
      </c>
      <c r="Q70" s="145">
        <f>SUM(Q72,Q92,Q101,Q103,Q117,Q119,Q121,Q141,Q164,Q176,Q182,Q189,Q191,Q193,Q195,Q197,Q199,Q201,Q209,Q214,Q216,Q218,Q220)</f>
        <v>46451740.160000004</v>
      </c>
      <c r="R70" s="170">
        <f>IF(AND(P70=0,Q70=0),0,IF(OR(ISBLANK(P70),P70=0),1,IF(ISBLANK(Q70),-1,(Q70-P70)/P70)))</f>
        <v>-7.7879431472455254E-2</v>
      </c>
      <c r="S70" s="12"/>
      <c r="T70" s="12"/>
      <c r="U70" s="2"/>
      <c r="V70" s="2"/>
    </row>
    <row r="71" spans="3:22" ht="15.6">
      <c r="I71" s="200"/>
      <c r="J71" s="200"/>
      <c r="K71" s="200"/>
      <c r="L71" s="201"/>
      <c r="M71" s="201"/>
      <c r="N71" s="201"/>
      <c r="O71" s="16" t="s">
        <v>2</v>
      </c>
      <c r="P71" s="13"/>
      <c r="Q71" s="13"/>
      <c r="R71" s="187"/>
      <c r="S71" s="3"/>
      <c r="T71" s="3"/>
      <c r="U71" s="2"/>
      <c r="V71" s="2"/>
    </row>
    <row r="72" spans="3:22" ht="18">
      <c r="I72" s="200"/>
      <c r="J72" s="200"/>
      <c r="K72" s="200"/>
      <c r="L72" s="201"/>
      <c r="M72" s="201"/>
      <c r="N72" s="201"/>
      <c r="O72" s="33" t="s">
        <v>112</v>
      </c>
      <c r="P72" s="50">
        <f>SUM(P73:P91)</f>
        <v>2761193.1900000004</v>
      </c>
      <c r="Q72" s="50">
        <f>SUM(Q73:Q91)</f>
        <v>3380825.2299999991</v>
      </c>
      <c r="R72" s="170">
        <f>IF(AND(P72=0,Q72=0),0,IF(OR(ISBLANK(P72),P72=0),1,IF(ISBLANK(Q72),-1,(Q72-P72)/P72)))</f>
        <v>0.22440734760757489</v>
      </c>
      <c r="S72" s="9"/>
      <c r="T72" s="9"/>
      <c r="U72" s="2"/>
      <c r="V72" s="2"/>
    </row>
    <row r="73" spans="3:22" ht="15.75" customHeight="1">
      <c r="I73" s="200"/>
      <c r="J73" s="200"/>
      <c r="K73" s="200"/>
      <c r="L73" s="201"/>
      <c r="M73" s="201"/>
      <c r="N73" s="201"/>
      <c r="O73" s="17" t="s">
        <v>2</v>
      </c>
      <c r="P73" s="51"/>
      <c r="Q73" s="51"/>
      <c r="R73" s="171"/>
      <c r="S73" s="8"/>
      <c r="T73" s="8"/>
      <c r="U73" s="2"/>
      <c r="V73" s="2"/>
    </row>
    <row r="74" spans="3:22" ht="15.75" customHeight="1">
      <c r="H74" s="32">
        <v>501416</v>
      </c>
      <c r="I74" s="200">
        <v>501301</v>
      </c>
      <c r="J74" s="200">
        <v>501305</v>
      </c>
      <c r="K74" s="200">
        <v>501302</v>
      </c>
      <c r="L74" s="201">
        <v>501303</v>
      </c>
      <c r="M74" s="201">
        <v>501307</v>
      </c>
      <c r="N74" s="201">
        <v>501308</v>
      </c>
      <c r="O74" s="17" t="s">
        <v>11</v>
      </c>
      <c r="P74" s="42">
        <f>SUMPRODUCT(('[1]HK 2022'!$A$6:$A$224=$A74)+('[1]HK 2022'!$A$6:$A$224=$B74)+('[1]HK 2022'!$A$6:$A$224=$C74)+('[1]HK 2022'!$A$6:$A$224=$D74)+('[1]HK 2022'!$A$6:$A$224=$E74)+('[1]HK 2022'!$A$6:$A$224=$F74)+('[1]HK 2022'!$A$6:$A$224=$G74)+('[1]HK 2022'!$A$6:$A$224=$H74)+('[1]HK 2022'!$A$6:$A$224=$I74)+('[1]HK 2022'!$A$6:$A$224=$J74)+('[1]HK 2022'!$A$6:$A$224=$K74)+('[1]HK 2022'!$A$6:$A$224=$L74)+('[1]HK 2022'!$A$6:$A$224=$M74)+('[1]HK 2022'!$A$6:$A$224=$N74),('[1]HK 2022'!$H$6:$H$224))</f>
        <v>1298673.3500000001</v>
      </c>
      <c r="Q74" s="42">
        <f>SUMPRODUCT(('[2]HK 2023'!$A$6:$A$205=$A74)+('[2]HK 2023'!$A$6:$A$205=$B74)+('[2]HK 2023'!$A$6:$A$205=$C74)+('[2]HK 2023'!$A$6:$A$205=$D74)+('[2]HK 2023'!$A$6:$A$205=$E74)+('[2]HK 2023'!$A$6:$A$205=$F74)+('[2]HK 2023'!$A$6:$A$205=$G74)+('[2]HK 2023'!$A$6:$A$205=$H74)+('[2]HK 2023'!$A$6:$A$205=$I74)+('[2]HK 2023'!$A$6:$A$205=$J74)+('[2]HK 2023'!$A$6:$A$205=$K74)+('[2]HK 2023'!$A$6:$A$205=$L74)+('[2]HK 2023'!$A$6:$A$205=$M74)+('[2]HK 2023'!$A$6:$A$205=$N74),('[2]HK 2023'!$H$6:$H$205))</f>
        <v>1532402.9100000001</v>
      </c>
      <c r="R74" s="183">
        <f t="shared" ref="R74:R90" si="10">IF(AND(P74=0,Q74=0),0,IF(OR(ISBLANK(P74),P74=0),1,IF(ISBLANK(Q74),-1,(Q74-P74)/P74)))</f>
        <v>0.1799756343656394</v>
      </c>
      <c r="S74" s="8"/>
      <c r="T74" s="8"/>
      <c r="U74" s="2"/>
      <c r="V74" s="2"/>
    </row>
    <row r="75" spans="3:22" ht="15.75" customHeight="1">
      <c r="E75" s="201">
        <v>501627</v>
      </c>
      <c r="F75" s="201">
        <v>501420</v>
      </c>
      <c r="G75" s="200">
        <v>501421</v>
      </c>
      <c r="H75" s="200">
        <v>501422</v>
      </c>
      <c r="I75" s="200">
        <v>501423</v>
      </c>
      <c r="J75" s="200">
        <v>501424</v>
      </c>
      <c r="K75" s="200">
        <v>501425</v>
      </c>
      <c r="L75" s="200">
        <v>501426</v>
      </c>
      <c r="M75" s="200">
        <v>501427</v>
      </c>
      <c r="N75" s="200">
        <v>501428</v>
      </c>
      <c r="O75" s="27" t="s">
        <v>175</v>
      </c>
      <c r="P75" s="42">
        <f>SUMPRODUCT(('[1]HK 2022'!$A$6:$A$224=$A75)+('[1]HK 2022'!$A$6:$A$224=$B75)+('[1]HK 2022'!$A$6:$A$224=$C75)+('[1]HK 2022'!$A$6:$A$224=$D75)+('[1]HK 2022'!$A$6:$A$224=$E75)+('[1]HK 2022'!$A$6:$A$224=$F75)+('[1]HK 2022'!$A$6:$A$224=$G75)+('[1]HK 2022'!$A$6:$A$224=$H75)+('[1]HK 2022'!$A$6:$A$224=$I75)+('[1]HK 2022'!$A$6:$A$224=$J75)+('[1]HK 2022'!$A$6:$A$224=$K75)+('[1]HK 2022'!$A$6:$A$224=$L75)+('[1]HK 2022'!$A$6:$A$224=$M75)+('[1]HK 2022'!$A$6:$A$224=$N75),('[1]HK 2022'!$H$6:$H$224))</f>
        <v>111390.53</v>
      </c>
      <c r="Q75" s="42">
        <f>SUMPRODUCT(('[2]HK 2023'!$A$6:$A$205=$A75)+('[2]HK 2023'!$A$6:$A$205=$B75)+('[2]HK 2023'!$A$6:$A$205=$C75)+('[2]HK 2023'!$A$6:$A$205=$D75)+('[2]HK 2023'!$A$6:$A$205=$E75)+('[2]HK 2023'!$A$6:$A$205=$F75)+('[2]HK 2023'!$A$6:$A$205=$G75)+('[2]HK 2023'!$A$6:$A$205=$H75)+('[2]HK 2023'!$A$6:$A$205=$I75)+('[2]HK 2023'!$A$6:$A$205=$J75)+('[2]HK 2023'!$A$6:$A$205=$K75)+('[2]HK 2023'!$A$6:$A$205=$L75)+('[2]HK 2023'!$A$6:$A$205=$M75)+('[2]HK 2023'!$A$6:$A$205=$N75),('[2]HK 2023'!$H$6:$H$205))</f>
        <v>426324.96</v>
      </c>
      <c r="R75" s="183">
        <f t="shared" si="10"/>
        <v>2.827299861128231</v>
      </c>
      <c r="S75" s="8"/>
      <c r="T75" s="8"/>
      <c r="U75" s="2"/>
      <c r="V75" s="2"/>
    </row>
    <row r="76" spans="3:22" ht="15.6">
      <c r="I76" s="200"/>
      <c r="J76" s="200"/>
      <c r="K76" s="200"/>
      <c r="L76" s="201"/>
      <c r="M76" s="201"/>
      <c r="N76" s="201">
        <v>501360</v>
      </c>
      <c r="O76" s="17" t="s">
        <v>12</v>
      </c>
      <c r="P76" s="42">
        <f>SUMPRODUCT(('[1]HK 2022'!$A$6:$A$224=$A76)+('[1]HK 2022'!$A$6:$A$224=$B76)+('[1]HK 2022'!$A$6:$A$224=$C76)+('[1]HK 2022'!$A$6:$A$224=$D76)+('[1]HK 2022'!$A$6:$A$224=$E76)+('[1]HK 2022'!$A$6:$A$224=$F76)+('[1]HK 2022'!$A$6:$A$224=$G76)+('[1]HK 2022'!$A$6:$A$224=$H76)+('[1]HK 2022'!$A$6:$A$224=$I76)+('[1]HK 2022'!$A$6:$A$224=$J76)+('[1]HK 2022'!$A$6:$A$224=$K76)+('[1]HK 2022'!$A$6:$A$224=$L76)+('[1]HK 2022'!$A$6:$A$224=$M76)+('[1]HK 2022'!$A$6:$A$224=$N76),('[1]HK 2022'!$H$6:$H$224))</f>
        <v>272539.24</v>
      </c>
      <c r="Q76" s="42">
        <f>SUMPRODUCT(('[2]HK 2023'!$A$6:$A$205=$A76)+('[2]HK 2023'!$A$6:$A$205=$B76)+('[2]HK 2023'!$A$6:$A$205=$C76)+('[2]HK 2023'!$A$6:$A$205=$D76)+('[2]HK 2023'!$A$6:$A$205=$E76)+('[2]HK 2023'!$A$6:$A$205=$F76)+('[2]HK 2023'!$A$6:$A$205=$G76)+('[2]HK 2023'!$A$6:$A$205=$H76)+('[2]HK 2023'!$A$6:$A$205=$I76)+('[2]HK 2023'!$A$6:$A$205=$J76)+('[2]HK 2023'!$A$6:$A$205=$K76)+('[2]HK 2023'!$A$6:$A$205=$L76)+('[2]HK 2023'!$A$6:$A$205=$M76)+('[2]HK 2023'!$A$6:$A$205=$N76),('[2]HK 2023'!$H$6:$H$205))</f>
        <v>307369.76</v>
      </c>
      <c r="R76" s="183">
        <f t="shared" si="10"/>
        <v>0.12780001881563924</v>
      </c>
      <c r="S76" s="9"/>
      <c r="T76" s="9"/>
      <c r="U76" s="2"/>
      <c r="V76" s="2"/>
    </row>
    <row r="77" spans="3:22" ht="15.6">
      <c r="C77" s="28">
        <v>501751</v>
      </c>
      <c r="D77" s="32">
        <v>501740</v>
      </c>
      <c r="E77" s="32">
        <v>501741</v>
      </c>
      <c r="F77" s="32">
        <v>501742</v>
      </c>
      <c r="G77" s="32">
        <v>501743</v>
      </c>
      <c r="H77" s="32">
        <v>501744</v>
      </c>
      <c r="I77" s="200">
        <v>501745</v>
      </c>
      <c r="J77" s="200">
        <v>501746</v>
      </c>
      <c r="K77" s="200">
        <v>501747</v>
      </c>
      <c r="L77" s="200">
        <v>501748</v>
      </c>
      <c r="M77" s="200">
        <v>501750</v>
      </c>
      <c r="N77" s="200">
        <v>501752</v>
      </c>
      <c r="O77" s="27" t="s">
        <v>82</v>
      </c>
      <c r="P77" s="42">
        <f>SUMPRODUCT(('[1]HK 2022'!$A$6:$A$224=$A77)+('[1]HK 2022'!$A$6:$A$224=$B77)+('[1]HK 2022'!$A$6:$A$224=$C77)+('[1]HK 2022'!$A$6:$A$224=$N77)+('[1]HK 2022'!$A$6:$A$224=$D77)+('[1]HK 2022'!$A$6:$A$224=$E77)+('[1]HK 2022'!$A$6:$A$224=$F77)+('[1]HK 2022'!$A$6:$A$224=$G77)+('[1]HK 2022'!$A$6:$A$224=$H77)+('[1]HK 2022'!$A$6:$A$224=$I77)+('[1]HK 2022'!$A$6:$A$224=$J77)+('[1]HK 2022'!$A$6:$A$224=$K77)+('[1]HK 2022'!$A$6:$A$224=$L77)+('[1]HK 2022'!$A$6:$A$224=$M77),('[1]HK 2022'!$H$6:$H$224))</f>
        <v>75373.740000000005</v>
      </c>
      <c r="Q77" s="42">
        <f>SUMPRODUCT(('[2]HK 2023'!$A$6:$A$205=$A77)+('[2]HK 2023'!$A$6:$A$205=$B77)+('[2]HK 2023'!$A$6:$A$205=$C77)+('[2]HK 2023'!$A$6:$A$205=$N77)+('[2]HK 2023'!$A$6:$A$205=$D77)+('[2]HK 2023'!$A$6:$A$205=$E77)+('[2]HK 2023'!$A$6:$A$205=$F77)+('[2]HK 2023'!$A$6:$A$205=$G77)+('[2]HK 2023'!$A$6:$A$205=$H77)+('[2]HK 2023'!$A$6:$A$205=$I77)+('[2]HK 2023'!$A$6:$A$205=$J77)+('[2]HK 2023'!$A$6:$A$205=$K77)+('[2]HK 2023'!$A$6:$A$205=$L77)+('[2]HK 2023'!$A$6:$A$205=$M77),('[2]HK 2023'!$H$6:$H$205))</f>
        <v>167878.91999999998</v>
      </c>
      <c r="R77" s="183">
        <f t="shared" si="10"/>
        <v>1.2272865854871997</v>
      </c>
      <c r="S77" s="3"/>
      <c r="T77" s="3"/>
      <c r="U77" s="2"/>
      <c r="V77" s="2"/>
    </row>
    <row r="78" spans="3:22" ht="15.6">
      <c r="I78" s="200"/>
      <c r="J78" s="200"/>
      <c r="K78" s="200"/>
      <c r="L78" s="201"/>
      <c r="M78" s="201">
        <v>501431</v>
      </c>
      <c r="N78" s="201">
        <v>501432</v>
      </c>
      <c r="O78" s="17" t="s">
        <v>14</v>
      </c>
      <c r="P78" s="42">
        <f>SUMPRODUCT(('[1]HK 2022'!$A$6:$A$224=$A78)+('[1]HK 2022'!$A$6:$A$224=$B78)+('[1]HK 2022'!$A$6:$A$224=$C78)+('[1]HK 2022'!$A$6:$A$224=$D78)+('[1]HK 2022'!$A$6:$A$224=$E78)+('[1]HK 2022'!$A$6:$A$224=$F78)+('[1]HK 2022'!$A$6:$A$224=$G78)+('[1]HK 2022'!$A$6:$A$224=$H78)+('[1]HK 2022'!$A$6:$A$224=$I78)+('[1]HK 2022'!$A$6:$A$224=$J78)+('[1]HK 2022'!$A$6:$A$224=$K78)+('[1]HK 2022'!$A$6:$A$224=$L78)+('[1]HK 2022'!$A$6:$A$224=$M78)+('[1]HK 2022'!$A$6:$A$224=$N78),('[1]HK 2022'!$H$6:$H$224))</f>
        <v>132794.32999999999</v>
      </c>
      <c r="Q78" s="42">
        <f>SUMPRODUCT(('[2]HK 2023'!$A$6:$A$205=$A78)+('[2]HK 2023'!$A$6:$A$205=$B78)+('[2]HK 2023'!$A$6:$A$205=$C78)+('[2]HK 2023'!$A$6:$A$205=$D78)+('[2]HK 2023'!$A$6:$A$205=$E78)+('[2]HK 2023'!$A$6:$A$205=$F78)+('[2]HK 2023'!$A$6:$A$205=$G78)+('[2]HK 2023'!$A$6:$A$205=$H78)+('[2]HK 2023'!$A$6:$A$205=$I78)+('[2]HK 2023'!$A$6:$A$205=$J78)+('[2]HK 2023'!$A$6:$A$205=$K78)+('[2]HK 2023'!$A$6:$A$205=$L78)+('[2]HK 2023'!$A$6:$A$205=$M78)+('[2]HK 2023'!$A$6:$A$205=$N78),('[2]HK 2023'!$H$6:$H$205))</f>
        <v>149795.98000000001</v>
      </c>
      <c r="R78" s="183">
        <f t="shared" si="10"/>
        <v>0.12802993923008629</v>
      </c>
      <c r="S78" s="9"/>
      <c r="T78" s="9"/>
      <c r="U78" s="2"/>
      <c r="V78" s="2"/>
    </row>
    <row r="79" spans="3:22" ht="15.6">
      <c r="I79" s="200"/>
      <c r="J79" s="200"/>
      <c r="K79" s="200"/>
      <c r="L79" s="201">
        <v>501333</v>
      </c>
      <c r="M79" s="201">
        <v>501353</v>
      </c>
      <c r="N79" s="201">
        <v>501354</v>
      </c>
      <c r="O79" s="27" t="s">
        <v>80</v>
      </c>
      <c r="P79" s="42">
        <f>SUMPRODUCT(('[1]HK 2022'!$A$6:$A$224=$A79)+('[1]HK 2022'!$A$6:$A$224=$B79)+('[1]HK 2022'!$A$6:$A$224=$C79)+('[1]HK 2022'!$A$6:$A$224=$D79)+('[1]HK 2022'!$A$6:$A$224=$E79)+('[1]HK 2022'!$A$6:$A$224=$F79)+('[1]HK 2022'!$A$6:$A$224=$G79)+('[1]HK 2022'!$A$6:$A$224=$H79)+('[1]HK 2022'!$A$6:$A$224=$I79)+('[1]HK 2022'!$A$6:$A$224=$J79)+('[1]HK 2022'!$A$6:$A$224=$K79)+('[1]HK 2022'!$A$6:$A$224=$L79)+('[1]HK 2022'!$A$6:$A$224=$M79)+('[1]HK 2022'!$A$6:$A$224=$N79),('[1]HK 2022'!$H$6:$H$224))</f>
        <v>75530.03</v>
      </c>
      <c r="Q79" s="42">
        <f>SUMPRODUCT(('[2]HK 2023'!$A$6:$A$205=$A79)+('[2]HK 2023'!$A$6:$A$205=$B79)+('[2]HK 2023'!$A$6:$A$205=$C79)+('[2]HK 2023'!$A$6:$A$205=$D79)+('[2]HK 2023'!$A$6:$A$205=$E79)+('[2]HK 2023'!$A$6:$A$205=$F79)+('[2]HK 2023'!$A$6:$A$205=$G79)+('[2]HK 2023'!$A$6:$A$205=$H79)+('[2]HK 2023'!$A$6:$A$205=$I79)+('[2]HK 2023'!$A$6:$A$205=$J79)+('[2]HK 2023'!$A$6:$A$205=$K79)+('[2]HK 2023'!$A$6:$A$205=$L79)+('[2]HK 2023'!$A$6:$A$205=$M79)+('[2]HK 2023'!$A$6:$A$205=$N79),('[2]HK 2023'!$H$6:$H$205))</f>
        <v>149128.79999999999</v>
      </c>
      <c r="R79" s="183">
        <f t="shared" si="10"/>
        <v>0.97443056755041657</v>
      </c>
      <c r="S79" s="3"/>
      <c r="T79" s="3"/>
      <c r="U79" s="2"/>
      <c r="V79" s="2"/>
    </row>
    <row r="80" spans="3:22" ht="15.6">
      <c r="I80" s="200"/>
      <c r="J80" s="200"/>
      <c r="K80" s="200">
        <v>501311</v>
      </c>
      <c r="L80" s="200">
        <v>501312</v>
      </c>
      <c r="M80" s="200">
        <v>501313</v>
      </c>
      <c r="N80" s="200">
        <v>501315</v>
      </c>
      <c r="O80" s="27" t="s">
        <v>78</v>
      </c>
      <c r="P80" s="42">
        <f>SUMPRODUCT(('[1]HK 2022'!$A$6:$A$224=$A80)+('[1]HK 2022'!$A$6:$A$224=$B80)+('[1]HK 2022'!$A$6:$A$224=$C80)+('[1]HK 2022'!$A$6:$A$224=$D80)+('[1]HK 2022'!$A$6:$A$224=$E80)+('[1]HK 2022'!$A$6:$A$224=$F80)+('[1]HK 2022'!$A$6:$A$224=$G80)+('[1]HK 2022'!$A$6:$A$224=$H80)+('[1]HK 2022'!$A$6:$A$224=$I80)+('[1]HK 2022'!$A$6:$A$224=$J80)+('[1]HK 2022'!$A$6:$A$224=$K80)+('[1]HK 2022'!$A$6:$A$224=$L80)+('[1]HK 2022'!$A$6:$A$224=$M80)+('[1]HK 2022'!$A$6:$A$224=$N80),('[1]HK 2022'!$H$6:$H$224))</f>
        <v>199203.46000000002</v>
      </c>
      <c r="Q80" s="42">
        <f>SUMPRODUCT(('[2]HK 2023'!$A$6:$A$205=$A80)+('[2]HK 2023'!$A$6:$A$205=$B80)+('[2]HK 2023'!$A$6:$A$205=$C80)+('[2]HK 2023'!$A$6:$A$205=$D80)+('[2]HK 2023'!$A$6:$A$205=$E80)+('[2]HK 2023'!$A$6:$A$205=$F80)+('[2]HK 2023'!$A$6:$A$205=$G80)+('[2]HK 2023'!$A$6:$A$205=$H80)+('[2]HK 2023'!$A$6:$A$205=$I80)+('[2]HK 2023'!$A$6:$A$205=$J80)+('[2]HK 2023'!$A$6:$A$205=$K80)+('[2]HK 2023'!$A$6:$A$205=$L80)+('[2]HK 2023'!$A$6:$A$205=$M80)+('[2]HK 2023'!$A$6:$A$205=$N80),('[2]HK 2023'!$H$6:$H$205))</f>
        <v>109584.9</v>
      </c>
      <c r="R80" s="183">
        <f t="shared" si="10"/>
        <v>-0.44988455521806708</v>
      </c>
      <c r="S80" s="9"/>
      <c r="T80" s="9"/>
      <c r="U80" s="2"/>
      <c r="V80" s="2"/>
    </row>
    <row r="81" spans="5:22" ht="15.6">
      <c r="H81" s="32">
        <v>501626</v>
      </c>
      <c r="I81" s="200">
        <v>501150</v>
      </c>
      <c r="J81" s="200">
        <v>501631</v>
      </c>
      <c r="K81" s="200">
        <v>501446</v>
      </c>
      <c r="L81" s="201">
        <v>501510</v>
      </c>
      <c r="M81" s="201">
        <v>501810</v>
      </c>
      <c r="N81" s="201">
        <v>501405</v>
      </c>
      <c r="O81" s="27" t="s">
        <v>84</v>
      </c>
      <c r="P81" s="42">
        <f>SUMPRODUCT(('[1]HK 2022'!$A$6:$A$224=$A81)+('[1]HK 2022'!$A$6:$A$224=$B81)+('[1]HK 2022'!$A$6:$A$224=$C81)+('[1]HK 2022'!$A$6:$A$224=$D81)+('[1]HK 2022'!$A$6:$A$224=$E81)+('[1]HK 2022'!$A$6:$A$224=$F81)+('[1]HK 2022'!$A$6:$A$224=$G81)+('[1]HK 2022'!$A$6:$A$224=$H81)+('[1]HK 2022'!$A$6:$A$224=$I81)+('[1]HK 2022'!$A$6:$A$224=$J81)+('[1]HK 2022'!$A$6:$A$224=$K81)+('[1]HK 2022'!$A$6:$A$224=$L81)+('[1]HK 2022'!$A$6:$A$224=$M81)+('[1]HK 2022'!$A$6:$A$224=$N81),('[1]HK 2022'!$H$6:$H$224))</f>
        <v>38986.929999999993</v>
      </c>
      <c r="Q81" s="42">
        <f>SUMPRODUCT(('[2]HK 2023'!$A$6:$A$205=$A81)+('[2]HK 2023'!$A$6:$A$205=$B81)+('[2]HK 2023'!$A$6:$A$205=$C81)+('[2]HK 2023'!$A$6:$A$205=$D81)+('[2]HK 2023'!$A$6:$A$205=$E81)+('[2]HK 2023'!$A$6:$A$205=$F81)+('[2]HK 2023'!$A$6:$A$205=$G81)+('[2]HK 2023'!$A$6:$A$205=$H81)+('[2]HK 2023'!$A$6:$A$205=$I81)+('[2]HK 2023'!$A$6:$A$205=$J81)+('[2]HK 2023'!$A$6:$A$205=$K81)+('[2]HK 2023'!$A$6:$A$205=$L81)+('[2]HK 2023'!$A$6:$A$205=$M81)+('[2]HK 2023'!$A$6:$A$205=$N81),('[2]HK 2023'!$H$6:$H$205))</f>
        <v>74957.05</v>
      </c>
      <c r="R81" s="183">
        <f t="shared" si="10"/>
        <v>0.9226199652037238</v>
      </c>
      <c r="S81" s="9"/>
      <c r="T81" s="9"/>
      <c r="U81" s="2"/>
      <c r="V81" s="2"/>
    </row>
    <row r="82" spans="5:22" ht="15.6">
      <c r="E82" s="32">
        <v>501611</v>
      </c>
      <c r="F82" s="32">
        <v>501612</v>
      </c>
      <c r="G82" s="32">
        <v>501613</v>
      </c>
      <c r="H82" s="32">
        <v>501614</v>
      </c>
      <c r="I82" s="200">
        <v>501615</v>
      </c>
      <c r="J82" s="200">
        <v>501616</v>
      </c>
      <c r="K82" s="200">
        <v>501617</v>
      </c>
      <c r="L82" s="200">
        <v>501618</v>
      </c>
      <c r="M82" s="200">
        <v>501619</v>
      </c>
      <c r="N82" s="201">
        <v>501628</v>
      </c>
      <c r="O82" s="27" t="s">
        <v>176</v>
      </c>
      <c r="P82" s="42">
        <f>SUMPRODUCT(('[1]HK 2022'!$A$6:$A$224=$A82)+('[1]HK 2022'!$A$6:$A$224=$B82)+('[1]HK 2022'!$A$6:$A$224=$C82)+('[1]HK 2022'!$A$6:$A$224=$D82)+('[1]HK 2022'!$A$6:$A$224=$E82)+('[1]HK 2022'!$A$6:$A$224=$F82)+('[1]HK 2022'!$A$6:$A$224=$G82)+('[1]HK 2022'!$A$6:$A$224=$H82)+('[1]HK 2022'!$A$6:$A$224=$I82)+('[1]HK 2022'!$A$6:$A$224=$J82)+('[1]HK 2022'!$A$6:$A$224=$K82)+('[1]HK 2022'!$A$6:$A$224=$L82)+('[1]HK 2022'!$A$6:$A$224=$M82)+('[1]HK 2022'!$A$6:$A$224=$N82),('[1]HK 2022'!$H$6:$H$224))</f>
        <v>84348.71</v>
      </c>
      <c r="Q82" s="42">
        <f>SUMPRODUCT(('[2]HK 2023'!$A$6:$A$205=$A82)+('[2]HK 2023'!$A$6:$A$205=$B82)+('[2]HK 2023'!$A$6:$A$205=$C82)+('[2]HK 2023'!$A$6:$A$205=$D82)+('[2]HK 2023'!$A$6:$A$205=$E82)+('[2]HK 2023'!$A$6:$A$205=$F82)+('[2]HK 2023'!$A$6:$A$205=$G82)+('[2]HK 2023'!$A$6:$A$205=$H82)+('[2]HK 2023'!$A$6:$A$205=$I82)+('[2]HK 2023'!$A$6:$A$205=$J82)+('[2]HK 2023'!$A$6:$A$205=$K82)+('[2]HK 2023'!$A$6:$A$205=$L82)+('[2]HK 2023'!$A$6:$A$205=$M82)+('[2]HK 2023'!$A$6:$A$205=$N82),('[2]HK 2023'!$H$6:$H$205))</f>
        <v>59700.44</v>
      </c>
      <c r="R82" s="183">
        <f t="shared" si="10"/>
        <v>-0.29221869546078422</v>
      </c>
      <c r="S82" s="3"/>
      <c r="T82" s="3"/>
      <c r="U82" s="2"/>
      <c r="V82" s="2"/>
    </row>
    <row r="83" spans="5:22" ht="15.6">
      <c r="H83" s="32">
        <v>501819</v>
      </c>
      <c r="I83" s="200">
        <v>501815</v>
      </c>
      <c r="J83" s="200">
        <v>501816</v>
      </c>
      <c r="K83" s="200">
        <v>501331</v>
      </c>
      <c r="L83" s="201">
        <v>501820</v>
      </c>
      <c r="M83" s="201">
        <v>501351</v>
      </c>
      <c r="N83" s="201">
        <v>501352</v>
      </c>
      <c r="O83" s="27" t="s">
        <v>79</v>
      </c>
      <c r="P83" s="42">
        <f>SUMPRODUCT(('[1]HK 2022'!$A$6:$A$224=$A83)+('[1]HK 2022'!$A$6:$A$224=$B83)+('[1]HK 2022'!$A$6:$A$224=$C83)+('[1]HK 2022'!$A$6:$A$224=$D83)+('[1]HK 2022'!$A$6:$A$224=$E83)+('[1]HK 2022'!$A$6:$A$224=$F83)+('[1]HK 2022'!$A$6:$A$224=$G83)+('[1]HK 2022'!$A$6:$A$224=$H83)+('[1]HK 2022'!$A$6:$A$224=$I83)+('[1]HK 2022'!$A$6:$A$224=$J83)+('[1]HK 2022'!$A$6:$A$224=$K83)+('[1]HK 2022'!$A$6:$A$224=$L83)+('[1]HK 2022'!$A$6:$A$224=$M83)+('[1]HK 2022'!$A$6:$A$224=$N83),('[1]HK 2022'!$H$6:$H$224))</f>
        <v>65277.790000000008</v>
      </c>
      <c r="Q83" s="42">
        <f>SUMPRODUCT(('[2]HK 2023'!$A$6:$A$205=$A83)+('[2]HK 2023'!$A$6:$A$205=$B83)+('[2]HK 2023'!$A$6:$A$205=$C83)+('[2]HK 2023'!$A$6:$A$205=$D83)+('[2]HK 2023'!$A$6:$A$205=$E83)+('[2]HK 2023'!$A$6:$A$205=$F83)+('[2]HK 2023'!$A$6:$A$205=$G83)+('[2]HK 2023'!$A$6:$A$205=$H83)+('[2]HK 2023'!$A$6:$A$205=$I83)+('[2]HK 2023'!$A$6:$A$205=$J83)+('[2]HK 2023'!$A$6:$A$205=$K83)+('[2]HK 2023'!$A$6:$A$205=$L83)+('[2]HK 2023'!$A$6:$A$205=$M83)+('[2]HK 2023'!$A$6:$A$205=$N83),('[2]HK 2023'!$H$6:$H$205))</f>
        <v>58717.31</v>
      </c>
      <c r="R83" s="183">
        <f t="shared" si="10"/>
        <v>-0.1005009513955667</v>
      </c>
      <c r="S83" s="9"/>
      <c r="T83" s="9"/>
      <c r="U83" s="2"/>
      <c r="V83" s="2"/>
    </row>
    <row r="84" spans="5:22" ht="15.6">
      <c r="I84" s="200"/>
      <c r="J84" s="200"/>
      <c r="K84" s="200"/>
      <c r="L84" s="201"/>
      <c r="M84" s="201">
        <v>501412</v>
      </c>
      <c r="N84" s="201">
        <v>501411</v>
      </c>
      <c r="O84" s="27" t="s">
        <v>83</v>
      </c>
      <c r="P84" s="42">
        <f>SUMPRODUCT(('[1]HK 2022'!$A$6:$A$224=$A84)+('[1]HK 2022'!$A$6:$A$224=$B84)+('[1]HK 2022'!$A$6:$A$224=$C84)+('[1]HK 2022'!$A$6:$A$224=$D84)+('[1]HK 2022'!$A$6:$A$224=$E84)+('[1]HK 2022'!$A$6:$A$224=$F84)+('[1]HK 2022'!$A$6:$A$224=$G84)+('[1]HK 2022'!$A$6:$A$224=$H84)+('[1]HK 2022'!$A$6:$A$224=$I84)+('[1]HK 2022'!$A$6:$A$224=$J84)+('[1]HK 2022'!$A$6:$A$224=$K84)+('[1]HK 2022'!$A$6:$A$224=$L84)+('[1]HK 2022'!$A$6:$A$224=$M84)+('[1]HK 2022'!$A$6:$A$224=$N84),('[1]HK 2022'!$H$6:$H$224))</f>
        <v>87592.66</v>
      </c>
      <c r="Q84" s="42">
        <f>SUMPRODUCT(('[2]HK 2023'!$A$6:$A$205=$A84)+('[2]HK 2023'!$A$6:$A$205=$B84)+('[2]HK 2023'!$A$6:$A$205=$C84)+('[2]HK 2023'!$A$6:$A$205=$D84)+('[2]HK 2023'!$A$6:$A$205=$E84)+('[2]HK 2023'!$A$6:$A$205=$F84)+('[2]HK 2023'!$A$6:$A$205=$G84)+('[2]HK 2023'!$A$6:$A$205=$H84)+('[2]HK 2023'!$A$6:$A$205=$I84)+('[2]HK 2023'!$A$6:$A$205=$J84)+('[2]HK 2023'!$A$6:$A$205=$K84)+('[2]HK 2023'!$A$6:$A$205=$L84)+('[2]HK 2023'!$A$6:$A$205=$M84)+('[2]HK 2023'!$A$6:$A$205=$N84),('[2]HK 2023'!$H$6:$H$205))</f>
        <v>57177.03</v>
      </c>
      <c r="R84" s="183">
        <f t="shared" si="10"/>
        <v>-0.34723948330830462</v>
      </c>
      <c r="S84" s="3"/>
      <c r="T84" s="3"/>
      <c r="U84" s="2"/>
      <c r="V84" s="2"/>
    </row>
    <row r="85" spans="5:22" ht="15.6">
      <c r="I85" s="200"/>
      <c r="J85" s="200"/>
      <c r="K85" s="200"/>
      <c r="L85" s="201"/>
      <c r="M85" s="201"/>
      <c r="N85" s="201">
        <v>501413</v>
      </c>
      <c r="O85" s="17" t="s">
        <v>13</v>
      </c>
      <c r="P85" s="42">
        <f>SUMPRODUCT(('[1]HK 2022'!$A$6:$A$224=$A85)+('[1]HK 2022'!$A$6:$A$224=$B85)+('[1]HK 2022'!$A$6:$A$224=$C85)+('[1]HK 2022'!$A$6:$A$224=$D85)+('[1]HK 2022'!$A$6:$A$224=$E85)+('[1]HK 2022'!$A$6:$A$224=$F85)+('[1]HK 2022'!$A$6:$A$224=$G85)+('[1]HK 2022'!$A$6:$A$224=$H85)+('[1]HK 2022'!$A$6:$A$224=$I85)+('[1]HK 2022'!$A$6:$A$224=$J85)+('[1]HK 2022'!$A$6:$A$224=$K85)+('[1]HK 2022'!$A$6:$A$224=$L85)+('[1]HK 2022'!$A$6:$A$224=$M85)+('[1]HK 2022'!$A$6:$A$224=$N85),('[1]HK 2022'!$H$6:$H$224))</f>
        <v>97342.36</v>
      </c>
      <c r="Q85" s="42">
        <f>SUMPRODUCT(('[2]HK 2023'!$A$6:$A$205=$A85)+('[2]HK 2023'!$A$6:$A$205=$B85)+('[2]HK 2023'!$A$6:$A$205=$C85)+('[2]HK 2023'!$A$6:$A$205=$D85)+('[2]HK 2023'!$A$6:$A$205=$E85)+('[2]HK 2023'!$A$6:$A$205=$F85)+('[2]HK 2023'!$A$6:$A$205=$G85)+('[2]HK 2023'!$A$6:$A$205=$H85)+('[2]HK 2023'!$A$6:$A$205=$I85)+('[2]HK 2023'!$A$6:$A$205=$J85)+('[2]HK 2023'!$A$6:$A$205=$K85)+('[2]HK 2023'!$A$6:$A$205=$L85)+('[2]HK 2023'!$A$6:$A$205=$M85)+('[2]HK 2023'!$A$6:$A$205=$N85),('[2]HK 2023'!$H$6:$H$205))</f>
        <v>29610.14</v>
      </c>
      <c r="R85" s="183">
        <f t="shared" si="10"/>
        <v>-0.69581444296193351</v>
      </c>
      <c r="S85" s="3"/>
      <c r="T85" s="3"/>
      <c r="U85" s="2"/>
      <c r="V85" s="2"/>
    </row>
    <row r="86" spans="5:22" ht="15.6">
      <c r="I86" s="200"/>
      <c r="J86" s="200"/>
      <c r="K86" s="200">
        <v>501730</v>
      </c>
      <c r="L86" s="200">
        <v>501731</v>
      </c>
      <c r="M86" s="200">
        <v>501732</v>
      </c>
      <c r="N86" s="202">
        <v>501733</v>
      </c>
      <c r="O86" s="27" t="s">
        <v>81</v>
      </c>
      <c r="P86" s="42">
        <f>SUMPRODUCT(('[1]HK 2022'!$A$6:$A$224=$A86)+('[1]HK 2022'!$A$6:$A$224=$B86)+('[1]HK 2022'!$A$6:$A$224=$C86)+('[1]HK 2022'!$A$6:$A$224=$D86)+('[1]HK 2022'!$A$6:$A$224=$E86)+('[1]HK 2022'!$A$6:$A$224=$F86)+('[1]HK 2022'!$A$6:$A$224=$G86)+('[1]HK 2022'!$A$6:$A$224=$H86)+('[1]HK 2022'!$A$6:$A$224=$I86)+('[1]HK 2022'!$A$6:$A$224=$J86)+('[1]HK 2022'!$A$6:$A$224=$K86)+('[1]HK 2022'!$A$6:$A$224=$L86)+('[1]HK 2022'!$A$6:$A$224=$M86)+('[1]HK 2022'!$A$6:$A$224=$N86),('[1]HK 2022'!$H$6:$H$224))</f>
        <v>46367.91</v>
      </c>
      <c r="Q86" s="42">
        <f>SUMPRODUCT(('[2]HK 2023'!$A$6:$A$205=$A86)+('[2]HK 2023'!$A$6:$A$205=$B86)+('[2]HK 2023'!$A$6:$A$205=$C86)+('[2]HK 2023'!$A$6:$A$205=$D86)+('[2]HK 2023'!$A$6:$A$205=$E86)+('[2]HK 2023'!$A$6:$A$205=$F86)+('[2]HK 2023'!$A$6:$A$205=$G86)+('[2]HK 2023'!$A$6:$A$205=$H86)+('[2]HK 2023'!$A$6:$A$205=$I86)+('[2]HK 2023'!$A$6:$A$205=$J86)+('[2]HK 2023'!$A$6:$A$205=$K86)+('[2]HK 2023'!$A$6:$A$205=$L86)+('[2]HK 2023'!$A$6:$A$205=$M86)+('[2]HK 2023'!$A$6:$A$205=$N86),('[2]HK 2023'!$H$6:$H$205))</f>
        <v>17948.78</v>
      </c>
      <c r="R86" s="183">
        <f t="shared" si="10"/>
        <v>-0.61290513201910546</v>
      </c>
      <c r="S86" s="3"/>
      <c r="T86" s="3"/>
      <c r="U86" s="2"/>
      <c r="V86" s="2"/>
    </row>
    <row r="87" spans="5:22" ht="15.75" customHeight="1">
      <c r="I87" s="200"/>
      <c r="J87" s="200"/>
      <c r="K87" s="200"/>
      <c r="L87" s="201">
        <v>501321</v>
      </c>
      <c r="M87" s="201">
        <v>501332</v>
      </c>
      <c r="N87" s="201">
        <v>501334</v>
      </c>
      <c r="O87" s="17" t="s">
        <v>66</v>
      </c>
      <c r="P87" s="42">
        <f>SUMPRODUCT(('[1]HK 2022'!$A$6:$A$224=$A87)+('[1]HK 2022'!$A$6:$A$224=$B87)+('[1]HK 2022'!$A$6:$A$224=$C87)+('[1]HK 2022'!$A$6:$A$224=$D87)+('[1]HK 2022'!$A$6:$A$224=$E87)+('[1]HK 2022'!$A$6:$A$224=$F87)+('[1]HK 2022'!$A$6:$A$224=$G87)+('[1]HK 2022'!$A$6:$A$224=$H87)+('[1]HK 2022'!$A$6:$A$224=$I87)+('[1]HK 2022'!$A$6:$A$224=$J87)+('[1]HK 2022'!$A$6:$A$224=$K87)+('[1]HK 2022'!$A$6:$A$224=$L87)+('[1]HK 2022'!$A$6:$A$224=$M87)+('[1]HK 2022'!$A$6:$A$224=$N87),('[1]HK 2022'!$H$6:$H$224))</f>
        <v>9906.11</v>
      </c>
      <c r="Q87" s="42">
        <f>SUMPRODUCT(('[2]HK 2023'!$A$6:$A$205=$A87)+('[2]HK 2023'!$A$6:$A$205=$B87)+('[2]HK 2023'!$A$6:$A$205=$C87)+('[2]HK 2023'!$A$6:$A$205=$D87)+('[2]HK 2023'!$A$6:$A$205=$E87)+('[2]HK 2023'!$A$6:$A$205=$F87)+('[2]HK 2023'!$A$6:$A$205=$G87)+('[2]HK 2023'!$A$6:$A$205=$H87)+('[2]HK 2023'!$A$6:$A$205=$I87)+('[2]HK 2023'!$A$6:$A$205=$J87)+('[2]HK 2023'!$A$6:$A$205=$K87)+('[2]HK 2023'!$A$6:$A$205=$L87)+('[2]HK 2023'!$A$6:$A$205=$M87)+('[2]HK 2023'!$A$6:$A$205=$N87),('[2]HK 2023'!$H$6:$H$205))</f>
        <v>13115.4</v>
      </c>
      <c r="R87" s="183">
        <f t="shared" si="10"/>
        <v>0.32397076147953119</v>
      </c>
      <c r="S87" s="8"/>
      <c r="T87" s="8"/>
      <c r="U87" s="2"/>
      <c r="V87" s="2"/>
    </row>
    <row r="88" spans="5:22" ht="15.6" hidden="1" outlineLevel="1">
      <c r="I88" s="200"/>
      <c r="J88" s="200"/>
      <c r="K88" s="200"/>
      <c r="L88" s="201"/>
      <c r="M88" s="201"/>
      <c r="N88" s="201">
        <v>501304</v>
      </c>
      <c r="O88" s="27" t="s">
        <v>10</v>
      </c>
      <c r="P88" s="42">
        <f>SUMPRODUCT(('[1]HK 2022'!$A$6:$A$224=$A88)+('[1]HK 2022'!$A$6:$A$224=$B88)+('[1]HK 2022'!$A$6:$A$224=$C88)+('[1]HK 2022'!$A$6:$A$224=$D88)+('[1]HK 2022'!$A$6:$A$224=$E88)+('[1]HK 2022'!$A$6:$A$224=$F88)+('[1]HK 2022'!$A$6:$A$224=$G88)+('[1]HK 2022'!$A$6:$A$224=$H88)+('[1]HK 2022'!$A$6:$A$224=$I88)+('[1]HK 2022'!$A$6:$A$224=$J88)+('[1]HK 2022'!$A$6:$A$224=$K88)+('[1]HK 2022'!$A$6:$A$224=$L88)+('[1]HK 2022'!$A$6:$A$224=$M88)+('[1]HK 2022'!$A$6:$A$224=$N88),('[1]HK 2022'!$H$6:$H$224))</f>
        <v>0</v>
      </c>
      <c r="Q88" s="42">
        <f>SUMPRODUCT(('[2]HK 2023'!$A$6:$A$205=$A88)+('[2]HK 2023'!$A$6:$A$205=$B88)+('[2]HK 2023'!$A$6:$A$205=$C88)+('[2]HK 2023'!$A$6:$A$205=$D88)+('[2]HK 2023'!$A$6:$A$205=$E88)+('[2]HK 2023'!$A$6:$A$205=$F88)+('[2]HK 2023'!$A$6:$A$205=$G88)+('[2]HK 2023'!$A$6:$A$205=$H88)+('[2]HK 2023'!$A$6:$A$205=$I88)+('[2]HK 2023'!$A$6:$A$205=$J88)+('[2]HK 2023'!$A$6:$A$205=$K88)+('[2]HK 2023'!$A$6:$A$205=$L88)+('[2]HK 2023'!$A$6:$A$205=$M88)+('[2]HK 2023'!$A$6:$A$205=$N88),('[2]HK 2023'!$H$6:$H$205))</f>
        <v>0</v>
      </c>
      <c r="R88" s="183">
        <f t="shared" si="10"/>
        <v>0</v>
      </c>
      <c r="S88" s="3"/>
      <c r="T88" s="3"/>
      <c r="U88" s="2"/>
      <c r="V88" s="2"/>
    </row>
    <row r="89" spans="5:22" ht="15.6" collapsed="1">
      <c r="I89" s="200"/>
      <c r="J89" s="200"/>
      <c r="K89" s="200"/>
      <c r="L89" s="201"/>
      <c r="M89" s="201"/>
      <c r="N89" s="201">
        <v>501102</v>
      </c>
      <c r="O89" s="19" t="s">
        <v>9</v>
      </c>
      <c r="P89" s="43">
        <f>SUMPRODUCT(('[1]HK 2022'!$A$6:$A$224=$A89)+('[1]HK 2022'!$A$6:$A$224=$B89)+('[1]HK 2022'!$A$6:$A$224=$C89)+('[1]HK 2022'!$A$6:$A$224=$D89)+('[1]HK 2022'!$A$6:$A$224=$E89)+('[1]HK 2022'!$A$6:$A$224=$F89)+('[1]HK 2022'!$A$6:$A$224=$G89)+('[1]HK 2022'!$A$6:$A$224=$H89)+('[1]HK 2022'!$A$6:$A$224=$I89)+('[1]HK 2022'!$A$6:$A$224=$J89)+('[1]HK 2022'!$A$6:$A$224=$K89)+('[1]HK 2022'!$A$6:$A$224=$L89)+('[1]HK 2022'!$A$6:$A$224=$M89)+('[1]HK 2022'!$A$6:$A$224=$N89),('[1]HK 2022'!$H$6:$H$224))</f>
        <v>165866.04</v>
      </c>
      <c r="Q89" s="43">
        <f>SUMPRODUCT(('[2]HK 2023'!$A$6:$A$205=$A89)+('[2]HK 2023'!$A$6:$A$205=$B89)+('[2]HK 2023'!$A$6:$A$205=$C89)+('[2]HK 2023'!$A$6:$A$205=$D89)+('[2]HK 2023'!$A$6:$A$205=$E89)+('[2]HK 2023'!$A$6:$A$205=$F89)+('[2]HK 2023'!$A$6:$A$205=$G89)+('[2]HK 2023'!$A$6:$A$205=$H89)+('[2]HK 2023'!$A$6:$A$205=$I89)+('[2]HK 2023'!$A$6:$A$205=$J89)+('[2]HK 2023'!$A$6:$A$205=$K89)+('[2]HK 2023'!$A$6:$A$205=$L89)+('[2]HK 2023'!$A$6:$A$205=$M89)+('[2]HK 2023'!$A$6:$A$205=$N89),('[2]HK 2023'!$H$6:$H$205))</f>
        <v>227112.85</v>
      </c>
      <c r="R89" s="172">
        <f t="shared" si="10"/>
        <v>0.3692546708174862</v>
      </c>
      <c r="S89" s="9"/>
      <c r="T89" s="9"/>
      <c r="U89" s="2"/>
      <c r="V89" s="2"/>
    </row>
    <row r="90" spans="5:22" ht="15.75" hidden="1" customHeight="1" outlineLevel="1">
      <c r="I90" s="200"/>
      <c r="J90" s="200"/>
      <c r="K90" s="200"/>
      <c r="L90" s="201"/>
      <c r="M90" s="201"/>
      <c r="N90" s="201">
        <v>501080</v>
      </c>
      <c r="O90" s="19" t="s">
        <v>15</v>
      </c>
      <c r="P90" s="43">
        <f>SUMPRODUCT(('[1]HK 2022'!$A$6:$A$224=$A90)+('[1]HK 2022'!$A$6:$A$224=$B90)+('[1]HK 2022'!$A$6:$A$224=$C90)+('[1]HK 2022'!$A$6:$A$224=$D90)+('[1]HK 2022'!$A$6:$A$224=$E90)+('[1]HK 2022'!$A$6:$A$224=$F90)+('[1]HK 2022'!$A$6:$A$224=$G90)+('[1]HK 2022'!$A$6:$A$224=$H90)+('[1]HK 2022'!$A$6:$A$224=$I90)+('[1]HK 2022'!$A$6:$A$224=$J90)+('[1]HK 2022'!$A$6:$A$224=$K90)+('[1]HK 2022'!$A$6:$A$224=$L90)+('[1]HK 2022'!$A$6:$A$224=$M90)+('[1]HK 2022'!$A$6:$A$224=$N90),('[1]HK 2022'!$H$6:$H$224))</f>
        <v>0</v>
      </c>
      <c r="Q90" s="43">
        <f>SUMPRODUCT(('[2]HK 2023'!$A$6:$A$205=$A90)+('[2]HK 2023'!$A$6:$A$205=$B90)+('[2]HK 2023'!$A$6:$A$205=$C90)+('[2]HK 2023'!$A$6:$A$205=$D90)+('[2]HK 2023'!$A$6:$A$205=$E90)+('[2]HK 2023'!$A$6:$A$205=$F90)+('[2]HK 2023'!$A$6:$A$205=$G90)+('[2]HK 2023'!$A$6:$A$205=$H90)+('[2]HK 2023'!$A$6:$A$205=$I90)+('[2]HK 2023'!$A$6:$A$205=$J90)+('[2]HK 2023'!$A$6:$A$205=$K90)+('[2]HK 2023'!$A$6:$A$205=$L90)+('[2]HK 2023'!$A$6:$A$205=$M90)+('[2]HK 2023'!$A$6:$A$205=$N90),('[2]HK 2023'!$H$6:$H$205))</f>
        <v>0</v>
      </c>
      <c r="R90" s="172">
        <f t="shared" si="10"/>
        <v>0</v>
      </c>
      <c r="S90" s="8"/>
      <c r="T90" s="8"/>
      <c r="U90" s="2"/>
      <c r="V90" s="2"/>
    </row>
    <row r="91" spans="5:22" ht="15.6" collapsed="1">
      <c r="I91" s="200"/>
      <c r="J91" s="200"/>
      <c r="K91" s="200"/>
      <c r="L91" s="201"/>
      <c r="M91" s="201"/>
      <c r="N91" s="201"/>
      <c r="O91" s="24"/>
      <c r="P91" s="52"/>
      <c r="Q91" s="52"/>
      <c r="R91" s="177"/>
      <c r="S91" s="9"/>
      <c r="T91" s="9"/>
      <c r="U91" s="2"/>
      <c r="V91" s="2"/>
    </row>
    <row r="92" spans="5:22" ht="18">
      <c r="I92" s="200"/>
      <c r="J92" s="200"/>
      <c r="K92" s="200"/>
      <c r="L92" s="201"/>
      <c r="M92" s="201"/>
      <c r="N92" s="201"/>
      <c r="O92" s="33" t="s">
        <v>113</v>
      </c>
      <c r="P92" s="46">
        <f>SUM(P93:P100)</f>
        <v>1127162.32</v>
      </c>
      <c r="Q92" s="46">
        <f>SUM(Q93:Q100)</f>
        <v>1853603.5</v>
      </c>
      <c r="R92" s="170">
        <f>IF(AND(P92=0,Q92=0),0,IF(OR(ISBLANK(P92),P92=0),1,IF(ISBLANK(Q92),-1,(Q92-P92)/P92)))</f>
        <v>0.64448674969901398</v>
      </c>
      <c r="S92" s="9"/>
      <c r="T92" s="9"/>
      <c r="U92" s="2"/>
      <c r="V92" s="2"/>
    </row>
    <row r="93" spans="5:22" ht="15.6">
      <c r="I93" s="200"/>
      <c r="J93" s="200"/>
      <c r="K93" s="200"/>
      <c r="L93" s="201"/>
      <c r="M93" s="201"/>
      <c r="N93" s="201"/>
      <c r="O93" s="17" t="s">
        <v>2</v>
      </c>
      <c r="P93" s="51"/>
      <c r="Q93" s="51"/>
      <c r="R93" s="174"/>
      <c r="S93" s="3"/>
      <c r="T93" s="3"/>
      <c r="U93" s="2"/>
      <c r="V93" s="2"/>
    </row>
    <row r="94" spans="5:22" ht="15.6">
      <c r="I94" s="200"/>
      <c r="J94" s="200">
        <v>502320</v>
      </c>
      <c r="K94" s="201">
        <v>502321</v>
      </c>
      <c r="L94" s="200">
        <v>502322</v>
      </c>
      <c r="M94" s="201">
        <v>502323</v>
      </c>
      <c r="N94" s="201">
        <v>502325</v>
      </c>
      <c r="O94" s="17" t="s">
        <v>20</v>
      </c>
      <c r="P94" s="42">
        <f>SUMPRODUCT(('[1]HK 2022'!$A$6:$A$224=$A94)+('[1]HK 2022'!$A$6:$A$224=$B94)+('[1]HK 2022'!$A$6:$A$224=$C94)+('[1]HK 2022'!$A$6:$A$224=$D94)+('[1]HK 2022'!$A$6:$A$224=$E94)+('[1]HK 2022'!$A$6:$A$224=$F94)+('[1]HK 2022'!$A$6:$A$224=$G94)+('[1]HK 2022'!$A$6:$A$224=$H94)+('[1]HK 2022'!$A$6:$A$224=$I94)+('[1]HK 2022'!$A$6:$A$224=$J94)+('[1]HK 2022'!$A$6:$A$224=$K94)+('[1]HK 2022'!$A$6:$A$224=$L94)+('[1]HK 2022'!$A$6:$A$224=$M94)+('[1]HK 2022'!$A$6:$A$224=$N94),('[1]HK 2022'!$H$6:$H$224))</f>
        <v>446034.92000000004</v>
      </c>
      <c r="Q94" s="42">
        <f>SUMPRODUCT(('[2]HK 2023'!$A$6:$A$205=$A94)+('[2]HK 2023'!$A$6:$A$205=$B94)+('[2]HK 2023'!$A$6:$A$205=$C94)+('[2]HK 2023'!$A$6:$A$205=$D94)+('[2]HK 2023'!$A$6:$A$205=$E94)+('[2]HK 2023'!$A$6:$A$205=$F94)+('[2]HK 2023'!$A$6:$A$205=$G94)+('[2]HK 2023'!$A$6:$A$205=$H94)+('[2]HK 2023'!$A$6:$A$205=$I94)+('[2]HK 2023'!$A$6:$A$205=$J94)+('[2]HK 2023'!$A$6:$A$205=$K94)+('[2]HK 2023'!$A$6:$A$205=$L94)+('[2]HK 2023'!$A$6:$A$205=$M94)+('[2]HK 2023'!$A$6:$A$205=$N94),('[2]HK 2023'!$H$6:$H$205))</f>
        <v>1019894.03</v>
      </c>
      <c r="R94" s="183">
        <f t="shared" ref="R94:R99" si="11">IF(AND(P94=0,Q94=0),0,IF(OR(ISBLANK(P94),P94=0),1,IF(ISBLANK(Q94),-1,(Q94-P94)/P94)))</f>
        <v>1.2865788848998638</v>
      </c>
      <c r="S94" s="3"/>
      <c r="T94" s="3"/>
      <c r="U94" s="2"/>
      <c r="V94" s="2"/>
    </row>
    <row r="95" spans="5:22" ht="15.75" customHeight="1">
      <c r="I95" s="200"/>
      <c r="J95" s="200">
        <v>502330</v>
      </c>
      <c r="K95" s="200">
        <v>502331</v>
      </c>
      <c r="L95" s="201">
        <v>502332</v>
      </c>
      <c r="M95" s="201">
        <v>502333</v>
      </c>
      <c r="N95" s="201">
        <v>502334</v>
      </c>
      <c r="O95" s="17" t="s">
        <v>21</v>
      </c>
      <c r="P95" s="42">
        <f>SUMPRODUCT(('[1]HK 2022'!$A$6:$A$224=$A95)+('[1]HK 2022'!$A$6:$A$224=$B95)+('[1]HK 2022'!$A$6:$A$224=$C95)+('[1]HK 2022'!$A$6:$A$224=$D95)+('[1]HK 2022'!$A$6:$A$224=$E95)+('[1]HK 2022'!$A$6:$A$224=$F95)+('[1]HK 2022'!$A$6:$A$224=$G95)+('[1]HK 2022'!$A$6:$A$224=$H95)+('[1]HK 2022'!$A$6:$A$224=$I95)+('[1]HK 2022'!$A$6:$A$224=$J95)+('[1]HK 2022'!$A$6:$A$224=$K95)+('[1]HK 2022'!$A$6:$A$224=$L95)+('[1]HK 2022'!$A$6:$A$224=$M95)+('[1]HK 2022'!$A$6:$A$224=$N95),('[1]HK 2022'!$H$6:$H$224))</f>
        <v>484515.83</v>
      </c>
      <c r="Q95" s="42">
        <f>SUMPRODUCT(('[2]HK 2023'!$A$6:$A$205=$A95)+('[2]HK 2023'!$A$6:$A$205=$B95)+('[2]HK 2023'!$A$6:$A$205=$C95)+('[2]HK 2023'!$A$6:$A$205=$D95)+('[2]HK 2023'!$A$6:$A$205=$E95)+('[2]HK 2023'!$A$6:$A$205=$F95)+('[2]HK 2023'!$A$6:$A$205=$G95)+('[2]HK 2023'!$A$6:$A$205=$H95)+('[2]HK 2023'!$A$6:$A$205=$I95)+('[2]HK 2023'!$A$6:$A$205=$J95)+('[2]HK 2023'!$A$6:$A$205=$K95)+('[2]HK 2023'!$A$6:$A$205=$L95)+('[2]HK 2023'!$A$6:$A$205=$M95)+('[2]HK 2023'!$A$6:$A$205=$N95),('[2]HK 2023'!$H$6:$H$205))</f>
        <v>566302.15000000014</v>
      </c>
      <c r="R95" s="183">
        <f t="shared" si="11"/>
        <v>0.16880009885332359</v>
      </c>
      <c r="S95" s="8"/>
      <c r="T95" s="8"/>
      <c r="U95" s="2"/>
      <c r="V95" s="2"/>
    </row>
    <row r="96" spans="5:22" ht="15.6">
      <c r="G96" s="31">
        <v>502302</v>
      </c>
      <c r="H96" s="201">
        <v>502303</v>
      </c>
      <c r="I96" s="201">
        <v>502304</v>
      </c>
      <c r="J96" s="201">
        <v>502305</v>
      </c>
      <c r="K96" s="201">
        <v>502306</v>
      </c>
      <c r="L96" s="201">
        <v>502307</v>
      </c>
      <c r="M96" s="201">
        <v>502308</v>
      </c>
      <c r="N96" s="201">
        <v>502309</v>
      </c>
      <c r="O96" s="17" t="s">
        <v>19</v>
      </c>
      <c r="P96" s="42">
        <f>SUMPRODUCT(('[1]HK 2022'!$A$6:$A$224=$A96)+('[1]HK 2022'!$A$6:$A$224=$B96)+('[1]HK 2022'!$A$6:$A$224=$C96)+('[1]HK 2022'!$A$6:$A$224=$D96)+('[1]HK 2022'!$A$6:$A$224=$E96)+('[1]HK 2022'!$A$6:$A$224=$F96)+('[1]HK 2022'!$A$6:$A$224=$G96)+('[1]HK 2022'!$A$6:$A$224=$L96)+('[1]HK 2022'!$A$6:$A$224=$M96)+('[1]HK 2022'!$A$6:$A$224=$N96)+('[1]HK 2022'!$A$6:$A$224=$H96)+('[1]HK 2022'!$A$6:$A$224=$I96)+('[1]HK 2022'!$A$6:$A$224=$J96)+('[1]HK 2022'!$A$6:$A$224=$K96),('[1]HK 2022'!$H$6:$H$224))</f>
        <v>181717.79</v>
      </c>
      <c r="Q96" s="42">
        <f>SUMPRODUCT(('[2]HK 2023'!$A$6:$A$205=$A96)+('[2]HK 2023'!$A$6:$A$205=$B96)+('[2]HK 2023'!$A$6:$A$205=$C96)+('[2]HK 2023'!$A$6:$A$205=$D96)+('[2]HK 2023'!$A$6:$A$205=$E96)+('[2]HK 2023'!$A$6:$A$205=$F96)+('[2]HK 2023'!$A$6:$A$205=$G96)+('[2]HK 2023'!$A$6:$A$205=$L96)+('[2]HK 2023'!$A$6:$A$205=$M96)+('[2]HK 2023'!$A$6:$A$205=$N96)+('[2]HK 2023'!$A$6:$A$205=$H96)+('[2]HK 2023'!$A$6:$A$205=$I96)+('[2]HK 2023'!$A$6:$A$205=$J96)+('[2]HK 2023'!$A$6:$A$205=$K96),('[2]HK 2023'!$H$6:$H$205))</f>
        <v>218893.96999999997</v>
      </c>
      <c r="R96" s="183">
        <f t="shared" si="11"/>
        <v>0.204581950947125</v>
      </c>
      <c r="S96" s="3"/>
      <c r="T96" s="3"/>
      <c r="U96" s="2"/>
      <c r="V96" s="2"/>
    </row>
    <row r="97" spans="9:22" ht="15.6">
      <c r="I97" s="200"/>
      <c r="J97" s="200"/>
      <c r="K97" s="200"/>
      <c r="L97" s="201"/>
      <c r="M97" s="201"/>
      <c r="N97" s="201">
        <v>502030</v>
      </c>
      <c r="O97" s="19" t="s">
        <v>18</v>
      </c>
      <c r="P97" s="43">
        <f>SUMPRODUCT(('[1]HK 2022'!$A$6:$A$224=$A97)+('[1]HK 2022'!$A$6:$A$224=$B97)+('[1]HK 2022'!$A$6:$A$224=$C97)+('[1]HK 2022'!$A$6:$A$224=$D97)+('[1]HK 2022'!$A$6:$A$224=$E97)+('[1]HK 2022'!$A$6:$A$224=$F97)+('[1]HK 2022'!$A$6:$A$224=$G97)+('[1]HK 2022'!$A$6:$A$224=$H97)+('[1]HK 2022'!$A$6:$A$224=$I97)+('[1]HK 2022'!$A$6:$A$224=$J97)+('[1]HK 2022'!$A$6:$A$224=$K97)+('[1]HK 2022'!$A$6:$A$224=$L97)+('[1]HK 2022'!$A$6:$A$224=$M97)+('[1]HK 2022'!$A$6:$A$224=$N97),('[1]HK 2022'!$H$6:$H$224))</f>
        <v>7103.83</v>
      </c>
      <c r="Q97" s="43">
        <f>SUMPRODUCT(('[2]HK 2023'!$A$6:$A$205=$A97)+('[2]HK 2023'!$A$6:$A$205=$B97)+('[2]HK 2023'!$A$6:$A$205=$C97)+('[2]HK 2023'!$A$6:$A$205=$D97)+('[2]HK 2023'!$A$6:$A$205=$E97)+('[2]HK 2023'!$A$6:$A$205=$F97)+('[2]HK 2023'!$A$6:$A$205=$G97)+('[2]HK 2023'!$A$6:$A$205=$H97)+('[2]HK 2023'!$A$6:$A$205=$I97)+('[2]HK 2023'!$A$6:$A$205=$J97)+('[2]HK 2023'!$A$6:$A$205=$K97)+('[2]HK 2023'!$A$6:$A$205=$L97)+('[2]HK 2023'!$A$6:$A$205=$M97)+('[2]HK 2023'!$A$6:$A$205=$N97),('[2]HK 2023'!$H$6:$H$205))</f>
        <v>22624.89</v>
      </c>
      <c r="R97" s="172">
        <f>IF(AND(P97=0,Q97=0),0,IF(OR(ISBLANK(P97),P97=0),1,IF(ISBLANK(Q97),-1,(Q97-P97)/P97)))</f>
        <v>2.1848861811163838</v>
      </c>
      <c r="S97" s="3"/>
      <c r="T97" s="3"/>
      <c r="U97" s="2"/>
      <c r="V97" s="2"/>
    </row>
    <row r="98" spans="9:22" ht="15.6">
      <c r="I98" s="200"/>
      <c r="J98" s="200"/>
      <c r="K98" s="200"/>
      <c r="L98" s="201"/>
      <c r="M98" s="201"/>
      <c r="N98" s="201">
        <v>502020</v>
      </c>
      <c r="O98" s="19" t="s">
        <v>17</v>
      </c>
      <c r="P98" s="43">
        <f>SUMPRODUCT(('[1]HK 2022'!$A$6:$A$224=$A98)+('[1]HK 2022'!$A$6:$A$224=$B98)+('[1]HK 2022'!$A$6:$A$224=$C98)+('[1]HK 2022'!$A$6:$A$224=$D98)+('[1]HK 2022'!$A$6:$A$224=$E98)+('[1]HK 2022'!$A$6:$A$224=$F98)+('[1]HK 2022'!$A$6:$A$224=$G98)+('[1]HK 2022'!$A$6:$A$224=$H98)+('[1]HK 2022'!$A$6:$A$224=$I98)+('[1]HK 2022'!$A$6:$A$224=$J98)+('[1]HK 2022'!$A$6:$A$224=$K98)+('[1]HK 2022'!$A$6:$A$224=$L98)+('[1]HK 2022'!$A$6:$A$224=$M98)+('[1]HK 2022'!$A$6:$A$224=$N98),('[1]HK 2022'!$H$6:$H$224))</f>
        <v>5344.65</v>
      </c>
      <c r="Q98" s="43">
        <f>SUMPRODUCT(('[2]HK 2023'!$A$6:$A$205=$A98)+('[2]HK 2023'!$A$6:$A$205=$B98)+('[2]HK 2023'!$A$6:$A$205=$C98)+('[2]HK 2023'!$A$6:$A$205=$D98)+('[2]HK 2023'!$A$6:$A$205=$E98)+('[2]HK 2023'!$A$6:$A$205=$F98)+('[2]HK 2023'!$A$6:$A$205=$G98)+('[2]HK 2023'!$A$6:$A$205=$H98)+('[2]HK 2023'!$A$6:$A$205=$I98)+('[2]HK 2023'!$A$6:$A$205=$J98)+('[2]HK 2023'!$A$6:$A$205=$K98)+('[2]HK 2023'!$A$6:$A$205=$L98)+('[2]HK 2023'!$A$6:$A$205=$M98)+('[2]HK 2023'!$A$6:$A$205=$N98),('[2]HK 2023'!$H$6:$H$205))</f>
        <v>21478.25</v>
      </c>
      <c r="R98" s="172">
        <f t="shared" si="11"/>
        <v>3.0186448130373367</v>
      </c>
      <c r="S98" s="3"/>
      <c r="T98" s="3"/>
      <c r="U98" s="2"/>
      <c r="V98" s="2"/>
    </row>
    <row r="99" spans="9:22" ht="15.6">
      <c r="I99" s="200"/>
      <c r="J99" s="200"/>
      <c r="K99" s="200"/>
      <c r="L99" s="201"/>
      <c r="M99" s="201"/>
      <c r="N99" s="201">
        <v>502000</v>
      </c>
      <c r="O99" s="19" t="s">
        <v>16</v>
      </c>
      <c r="P99" s="43">
        <f>SUMPRODUCT(('[1]HK 2022'!$A$6:$A$224=$A99)+('[1]HK 2022'!$A$6:$A$224=$B99)+('[1]HK 2022'!$A$6:$A$224=$C99)+('[1]HK 2022'!$A$6:$A$224=$D99)+('[1]HK 2022'!$A$6:$A$224=$E99)+('[1]HK 2022'!$A$6:$A$224=$F99)+('[1]HK 2022'!$A$6:$A$224=$G99)+('[1]HK 2022'!$A$6:$A$224=$H99)+('[1]HK 2022'!$A$6:$A$224=$I99)+('[1]HK 2022'!$A$6:$A$224=$J99)+('[1]HK 2022'!$A$6:$A$224=$K99)+('[1]HK 2022'!$A$6:$A$224=$L99)+('[1]HK 2022'!$A$6:$A$224=$M99)+('[1]HK 2022'!$A$6:$A$224=$N99),('[1]HK 2022'!$H$6:$H$224))</f>
        <v>2445.3000000000002</v>
      </c>
      <c r="Q99" s="43">
        <f>SUMPRODUCT(('[2]HK 2023'!$A$6:$A$205=$A99)+('[2]HK 2023'!$A$6:$A$205=$B99)+('[2]HK 2023'!$A$6:$A$205=$C99)+('[2]HK 2023'!$A$6:$A$205=$D99)+('[2]HK 2023'!$A$6:$A$205=$E99)+('[2]HK 2023'!$A$6:$A$205=$F99)+('[2]HK 2023'!$A$6:$A$205=$G99)+('[2]HK 2023'!$A$6:$A$205=$H99)+('[2]HK 2023'!$A$6:$A$205=$I99)+('[2]HK 2023'!$A$6:$A$205=$J99)+('[2]HK 2023'!$A$6:$A$205=$K99)+('[2]HK 2023'!$A$6:$A$205=$L99)+('[2]HK 2023'!$A$6:$A$205=$M99)+('[2]HK 2023'!$A$6:$A$205=$N99),('[2]HK 2023'!$H$6:$H$205))</f>
        <v>4410.21</v>
      </c>
      <c r="R99" s="172">
        <f t="shared" si="11"/>
        <v>0.80354557722978759</v>
      </c>
      <c r="S99" s="3"/>
      <c r="T99" s="3"/>
      <c r="U99" s="2"/>
      <c r="V99" s="2"/>
    </row>
    <row r="100" spans="9:22" ht="15.6">
      <c r="I100" s="200"/>
      <c r="J100" s="200"/>
      <c r="K100" s="200"/>
      <c r="L100" s="201"/>
      <c r="M100" s="201"/>
      <c r="N100" s="201"/>
      <c r="O100" s="37"/>
      <c r="P100" s="53"/>
      <c r="Q100" s="53"/>
      <c r="R100" s="154"/>
      <c r="S100" s="3"/>
      <c r="T100" s="3"/>
      <c r="U100" s="2"/>
      <c r="V100" s="2"/>
    </row>
    <row r="101" spans="9:22" ht="18">
      <c r="I101" s="200"/>
      <c r="J101" s="200"/>
      <c r="K101" s="200">
        <v>506300</v>
      </c>
      <c r="L101" s="201">
        <v>506301</v>
      </c>
      <c r="M101" s="201">
        <v>506302</v>
      </c>
      <c r="N101" s="201">
        <v>506303</v>
      </c>
      <c r="O101" s="34" t="s">
        <v>114</v>
      </c>
      <c r="P101" s="184">
        <f>SUMPRODUCT(('[1]HK 2022'!$A$6:$A$224=$A101)+('[1]HK 2022'!$A$6:$A$224=$B101)+('[1]HK 2022'!$A$6:$A$224=$C101)+('[1]HK 2022'!$A$6:$A$224=$D101)+('[1]HK 2022'!$A$6:$A$224=$E101)+('[1]HK 2022'!$A$6:$A$224=$F101)+('[1]HK 2022'!$A$6:$A$224=$G101)+('[1]HK 2022'!$A$6:$A$224=$H101)+('[1]HK 2022'!$A$6:$A$224=$I101)+('[1]HK 2022'!$A$6:$A$224=$J101)+('[1]HK 2022'!$A$6:$A$224=$K101)+('[1]HK 2022'!$A$6:$A$224=$L101)+('[1]HK 2022'!$A$6:$A$224=$M101)+('[1]HK 2022'!$A$6:$A$224=$N101),('[1]HK 2022'!$H$6:$H$224))</f>
        <v>-19239</v>
      </c>
      <c r="Q101" s="184">
        <f>SUMPRODUCT(('[2]HK 2023'!$A$6:$A$205=$A101)+('[2]HK 2023'!$A$6:$A$205=$B101)+('[2]HK 2023'!$A$6:$A$205=$C101)+('[2]HK 2023'!$A$6:$A$205=$D101)+('[2]HK 2023'!$A$6:$A$205=$E101)+('[2]HK 2023'!$A$6:$A$205=$F101)+('[2]HK 2023'!$A$6:$A$205=$G101)+('[2]HK 2023'!$A$6:$A$205=$H101)+('[2]HK 2023'!$A$6:$A$205=$I101)+('[2]HK 2023'!$A$6:$A$205=$J101)+('[2]HK 2023'!$A$6:$A$205=$K101)+('[2]HK 2023'!$A$6:$A$205=$L101)+('[2]HK 2023'!$A$6:$A$205=$M101)+('[2]HK 2023'!$A$6:$A$205=$N101),('[2]HK 2023'!$H$6:$H$205))</f>
        <v>-19818</v>
      </c>
      <c r="R101" s="170">
        <f>IF(AND(P101=0,Q101=0),0,IF(OR(ISBLANK(P101),P101=0),1,IF(ISBLANK(Q101),-1,(Q101-P101)/P101)))</f>
        <v>3.009511928894433E-2</v>
      </c>
      <c r="S101" s="12"/>
      <c r="U101" s="2"/>
      <c r="V101" s="2"/>
    </row>
    <row r="102" spans="9:22" ht="15.6">
      <c r="I102" s="200"/>
      <c r="J102" s="200"/>
      <c r="K102" s="200"/>
      <c r="L102" s="201"/>
      <c r="M102" s="201"/>
      <c r="N102" s="201"/>
      <c r="O102" s="24"/>
      <c r="P102" s="52"/>
      <c r="Q102" s="52"/>
      <c r="R102" s="154"/>
      <c r="S102" s="3"/>
      <c r="U102" s="2"/>
      <c r="V102" s="2"/>
    </row>
    <row r="103" spans="9:22" ht="18">
      <c r="I103" s="200"/>
      <c r="J103" s="200"/>
      <c r="K103" s="200"/>
      <c r="L103" s="201"/>
      <c r="M103" s="201"/>
      <c r="N103" s="201"/>
      <c r="O103" s="34" t="s">
        <v>115</v>
      </c>
      <c r="P103" s="54">
        <f>SUM(P104:P116)</f>
        <v>226113.83999999997</v>
      </c>
      <c r="Q103" s="54">
        <f>SUM(Q104:Q116)</f>
        <v>152683.18</v>
      </c>
      <c r="R103" s="170">
        <f>IF(AND(P103=0,Q103=0),0,IF(OR(ISBLANK(P103),P103=0),1,IF(ISBLANK(Q103),-1,(Q103-P103)/P103)))</f>
        <v>-0.32475084231907247</v>
      </c>
      <c r="S103" s="3"/>
      <c r="U103" s="2"/>
      <c r="V103" s="2"/>
    </row>
    <row r="104" spans="9:22" ht="15.6">
      <c r="I104" s="200"/>
      <c r="J104" s="200"/>
      <c r="K104" s="200"/>
      <c r="L104" s="201"/>
      <c r="M104" s="201"/>
      <c r="N104" s="201"/>
      <c r="O104" s="25" t="s">
        <v>2</v>
      </c>
      <c r="P104" s="55"/>
      <c r="Q104" s="55"/>
      <c r="R104" s="174"/>
      <c r="S104" s="3"/>
      <c r="U104" s="2"/>
      <c r="V104" s="2"/>
    </row>
    <row r="105" spans="9:22" ht="15.6">
      <c r="I105" s="200"/>
      <c r="J105" s="200"/>
      <c r="K105" s="200"/>
      <c r="L105" s="201">
        <v>511330</v>
      </c>
      <c r="M105" s="201">
        <v>511331</v>
      </c>
      <c r="N105" s="201">
        <v>511332</v>
      </c>
      <c r="O105" s="25" t="s">
        <v>26</v>
      </c>
      <c r="P105" s="42">
        <f>SUMPRODUCT(('[1]HK 2022'!$A$6:$A$224=$A105)+('[1]HK 2022'!$A$6:$A$224=$B105)+('[1]HK 2022'!$A$6:$A$224=$C105)+('[1]HK 2022'!$A$6:$A$224=$D105)+('[1]HK 2022'!$A$6:$A$224=$E105)+('[1]HK 2022'!$A$6:$A$224=$F105)+('[1]HK 2022'!$A$6:$A$224=$G105)+('[1]HK 2022'!$A$6:$A$224=$H105)+('[1]HK 2022'!$A$6:$A$224=$I105)+('[1]HK 2022'!$A$6:$A$224=$J105)+('[1]HK 2022'!$A$6:$A$224=$K105)+('[1]HK 2022'!$A$6:$A$224=$L105)+('[1]HK 2022'!$A$6:$A$224=$M105)+('[1]HK 2022'!$A$6:$A$224=$N105),('[1]HK 2022'!$H$6:$H$224))</f>
        <v>20535.009999999998</v>
      </c>
      <c r="Q105" s="42">
        <f>SUMPRODUCT(('[2]HK 2023'!$A$6:$A$205=$A105)+('[2]HK 2023'!$A$6:$A$205=$B105)+('[2]HK 2023'!$A$6:$A$205=$C105)+('[2]HK 2023'!$A$6:$A$205=$D105)+('[2]HK 2023'!$A$6:$A$205=$E105)+('[2]HK 2023'!$A$6:$A$205=$F105)+('[2]HK 2023'!$A$6:$A$205=$G105)+('[2]HK 2023'!$A$6:$A$205=$H105)+('[2]HK 2023'!$A$6:$A$205=$I105)+('[2]HK 2023'!$A$6:$A$205=$J105)+('[2]HK 2023'!$A$6:$A$205=$K105)+('[2]HK 2023'!$A$6:$A$205=$L105)+('[2]HK 2023'!$A$6:$A$205=$M105)+('[2]HK 2023'!$A$6:$A$205=$N105),('[2]HK 2023'!$H$6:$H$205))</f>
        <v>33620.99</v>
      </c>
      <c r="R105" s="183">
        <f t="shared" ref="R105:R115" si="12">IF(AND(P105=0,Q105=0),0,IF(OR(ISBLANK(P105),P105=0),1,IF(ISBLANK(Q105),-1,(Q105-P105)/P105)))</f>
        <v>0.63725218541408069</v>
      </c>
      <c r="S105" s="3"/>
      <c r="U105" s="2"/>
      <c r="V105" s="2"/>
    </row>
    <row r="106" spans="9:22" ht="15.6">
      <c r="I106" s="200"/>
      <c r="J106" s="200"/>
      <c r="K106" s="200"/>
      <c r="L106" s="201"/>
      <c r="M106" s="201">
        <v>511328</v>
      </c>
      <c r="N106" s="201">
        <v>511324</v>
      </c>
      <c r="O106" s="185" t="s">
        <v>128</v>
      </c>
      <c r="P106" s="42">
        <f>SUMPRODUCT(('[1]HK 2022'!$A$6:$A$224=$A106)+('[1]HK 2022'!$A$6:$A$224=$B106)+('[1]HK 2022'!$A$6:$A$224=$C106)+('[1]HK 2022'!$A$6:$A$224=$D106)+('[1]HK 2022'!$A$6:$A$224=$E106)+('[1]HK 2022'!$A$6:$A$224=$F106)+('[1]HK 2022'!$A$6:$A$224=$G106)+('[1]HK 2022'!$A$6:$A$224=$H106)+('[1]HK 2022'!$A$6:$A$224=$I106)+('[1]HK 2022'!$A$6:$A$224=$J106)+('[1]HK 2022'!$A$6:$A$224=$K106)+('[1]HK 2022'!$A$6:$A$224=$L106)+('[1]HK 2022'!$A$6:$A$224=$M106)+('[1]HK 2022'!$A$6:$A$224=$N106),('[1]HK 2022'!$H$6:$H$224))</f>
        <v>20353.43</v>
      </c>
      <c r="Q106" s="42">
        <f>SUMPRODUCT(('[2]HK 2023'!$A$6:$A$205=$A106)+('[2]HK 2023'!$A$6:$A$205=$B106)+('[2]HK 2023'!$A$6:$A$205=$C106)+('[2]HK 2023'!$A$6:$A$205=$D106)+('[2]HK 2023'!$A$6:$A$205=$E106)+('[2]HK 2023'!$A$6:$A$205=$F106)+('[2]HK 2023'!$A$6:$A$205=$G106)+('[2]HK 2023'!$A$6:$A$205=$H106)+('[2]HK 2023'!$A$6:$A$205=$I106)+('[2]HK 2023'!$A$6:$A$205=$J106)+('[2]HK 2023'!$A$6:$A$205=$K106)+('[2]HK 2023'!$A$6:$A$205=$L106)+('[2]HK 2023'!$A$6:$A$205=$M106)+('[2]HK 2023'!$A$6:$A$205=$N106),('[2]HK 2023'!$H$6:$H$205))</f>
        <v>30796.940000000002</v>
      </c>
      <c r="R106" s="183">
        <f t="shared" si="12"/>
        <v>0.5131081100335424</v>
      </c>
      <c r="S106" s="3"/>
      <c r="U106" s="2"/>
      <c r="V106" s="2"/>
    </row>
    <row r="107" spans="9:22" ht="15.6">
      <c r="I107" s="200"/>
      <c r="J107" s="200"/>
      <c r="K107" s="200"/>
      <c r="L107" s="201"/>
      <c r="M107" s="201"/>
      <c r="N107" s="201">
        <v>511325</v>
      </c>
      <c r="O107" s="25" t="s">
        <v>25</v>
      </c>
      <c r="P107" s="42">
        <f>SUMPRODUCT(('[1]HK 2022'!$A$6:$A$224=$A107)+('[1]HK 2022'!$A$6:$A$224=$B107)+('[1]HK 2022'!$A$6:$A$224=$C107)+('[1]HK 2022'!$A$6:$A$224=$D107)+('[1]HK 2022'!$A$6:$A$224=$E107)+('[1]HK 2022'!$A$6:$A$224=$F107)+('[1]HK 2022'!$A$6:$A$224=$G107)+('[1]HK 2022'!$A$6:$A$224=$H107)+('[1]HK 2022'!$A$6:$A$224=$I107)+('[1]HK 2022'!$A$6:$A$224=$J107)+('[1]HK 2022'!$A$6:$A$224=$K107)+('[1]HK 2022'!$A$6:$A$224=$L107)+('[1]HK 2022'!$A$6:$A$224=$M107)+('[1]HK 2022'!$A$6:$A$224=$N107),('[1]HK 2022'!$H$6:$H$224))</f>
        <v>6957.5</v>
      </c>
      <c r="Q107" s="42">
        <f>SUMPRODUCT(('[2]HK 2023'!$A$6:$A$205=$A107)+('[2]HK 2023'!$A$6:$A$205=$B107)+('[2]HK 2023'!$A$6:$A$205=$C107)+('[2]HK 2023'!$A$6:$A$205=$D107)+('[2]HK 2023'!$A$6:$A$205=$E107)+('[2]HK 2023'!$A$6:$A$205=$F107)+('[2]HK 2023'!$A$6:$A$205=$G107)+('[2]HK 2023'!$A$6:$A$205=$H107)+('[2]HK 2023'!$A$6:$A$205=$I107)+('[2]HK 2023'!$A$6:$A$205=$J107)+('[2]HK 2023'!$A$6:$A$205=$K107)+('[2]HK 2023'!$A$6:$A$205=$L107)+('[2]HK 2023'!$A$6:$A$205=$M107)+('[2]HK 2023'!$A$6:$A$205=$N107),('[2]HK 2023'!$H$6:$H$205))</f>
        <v>22839.96</v>
      </c>
      <c r="R107" s="183">
        <f t="shared" si="12"/>
        <v>2.2827826086956522</v>
      </c>
      <c r="S107" s="3"/>
      <c r="U107" s="2"/>
      <c r="V107" s="2"/>
    </row>
    <row r="108" spans="9:22" ht="15.75" customHeight="1">
      <c r="I108" s="200"/>
      <c r="J108" s="200"/>
      <c r="K108" s="200"/>
      <c r="L108" s="201">
        <v>511329</v>
      </c>
      <c r="M108" s="201">
        <v>511341</v>
      </c>
      <c r="N108" s="201">
        <v>511307</v>
      </c>
      <c r="O108" s="25" t="s">
        <v>22</v>
      </c>
      <c r="P108" s="42">
        <f>SUMPRODUCT(('[1]HK 2022'!$A$6:$A$224=$A108)+('[1]HK 2022'!$A$6:$A$224=$B108)+('[1]HK 2022'!$A$6:$A$224=$C108)+('[1]HK 2022'!$A$6:$A$224=$D108)+('[1]HK 2022'!$A$6:$A$224=$E108)+('[1]HK 2022'!$A$6:$A$224=$F108)+('[1]HK 2022'!$A$6:$A$224=$G108)+('[1]HK 2022'!$A$6:$A$224=$H108)+('[1]HK 2022'!$A$6:$A$224=$I108)+('[1]HK 2022'!$A$6:$A$224=$J108)+('[1]HK 2022'!$A$6:$A$224=$K108)+('[1]HK 2022'!$A$6:$A$224=$L108)+('[1]HK 2022'!$A$6:$A$224=$M108)+('[1]HK 2022'!$A$6:$A$224=$N108),('[1]HK 2022'!$H$6:$H$224))</f>
        <v>6176</v>
      </c>
      <c r="Q108" s="42">
        <f>SUMPRODUCT(('[2]HK 2023'!$A$6:$A$205=$A108)+('[2]HK 2023'!$A$6:$A$205=$B108)+('[2]HK 2023'!$A$6:$A$205=$C108)+('[2]HK 2023'!$A$6:$A$205=$D108)+('[2]HK 2023'!$A$6:$A$205=$E108)+('[2]HK 2023'!$A$6:$A$205=$F108)+('[2]HK 2023'!$A$6:$A$205=$G108)+('[2]HK 2023'!$A$6:$A$205=$H108)+('[2]HK 2023'!$A$6:$A$205=$I108)+('[2]HK 2023'!$A$6:$A$205=$J108)+('[2]HK 2023'!$A$6:$A$205=$K108)+('[2]HK 2023'!$A$6:$A$205=$L108)+('[2]HK 2023'!$A$6:$A$205=$M108)+('[2]HK 2023'!$A$6:$A$205=$N108),('[2]HK 2023'!$H$6:$H$205))</f>
        <v>20796.64</v>
      </c>
      <c r="R108" s="183">
        <f t="shared" si="12"/>
        <v>2.3673316062176166</v>
      </c>
      <c r="S108" s="3"/>
      <c r="U108" s="2"/>
      <c r="V108" s="2"/>
    </row>
    <row r="109" spans="9:22" ht="15.75" customHeight="1">
      <c r="I109" s="200"/>
      <c r="J109" s="200"/>
      <c r="K109" s="200"/>
      <c r="L109" s="201"/>
      <c r="M109" s="201"/>
      <c r="N109" s="201">
        <v>511323</v>
      </c>
      <c r="O109" s="185" t="s">
        <v>127</v>
      </c>
      <c r="P109" s="42">
        <f>SUMPRODUCT(('[1]HK 2022'!$A$6:$A$224=$A109)+('[1]HK 2022'!$A$6:$A$224=$B109)+('[1]HK 2022'!$A$6:$A$224=$C109)+('[1]HK 2022'!$A$6:$A$224=$D109)+('[1]HK 2022'!$A$6:$A$224=$E109)+('[1]HK 2022'!$A$6:$A$224=$F109)+('[1]HK 2022'!$A$6:$A$224=$G109)+('[1]HK 2022'!$A$6:$A$224=$H109)+('[1]HK 2022'!$A$6:$A$224=$I109)+('[1]HK 2022'!$A$6:$A$224=$J109)+('[1]HK 2022'!$A$6:$A$224=$K109)+('[1]HK 2022'!$A$6:$A$224=$L109)+('[1]HK 2022'!$A$6:$A$224=$M109)+('[1]HK 2022'!$A$6:$A$224=$N109),('[1]HK 2022'!$H$6:$H$224))</f>
        <v>60288.03</v>
      </c>
      <c r="Q109" s="42">
        <f>SUMPRODUCT(('[2]HK 2023'!$A$6:$A$205=$A109)+('[2]HK 2023'!$A$6:$A$205=$B109)+('[2]HK 2023'!$A$6:$A$205=$C109)+('[2]HK 2023'!$A$6:$A$205=$D109)+('[2]HK 2023'!$A$6:$A$205=$E109)+('[2]HK 2023'!$A$6:$A$205=$F109)+('[2]HK 2023'!$A$6:$A$205=$G109)+('[2]HK 2023'!$A$6:$A$205=$H109)+('[2]HK 2023'!$A$6:$A$205=$I109)+('[2]HK 2023'!$A$6:$A$205=$J109)+('[2]HK 2023'!$A$6:$A$205=$K109)+('[2]HK 2023'!$A$6:$A$205=$L109)+('[2]HK 2023'!$A$6:$A$205=$M109)+('[2]HK 2023'!$A$6:$A$205=$N109),('[2]HK 2023'!$H$6:$H$205))</f>
        <v>13010.31</v>
      </c>
      <c r="R109" s="183">
        <f t="shared" si="12"/>
        <v>-0.78419746009282443</v>
      </c>
      <c r="S109" s="8"/>
      <c r="U109" s="2"/>
      <c r="V109" s="2"/>
    </row>
    <row r="110" spans="9:22" ht="15.6">
      <c r="I110" s="200"/>
      <c r="J110" s="200"/>
      <c r="K110" s="200"/>
      <c r="L110" s="201"/>
      <c r="M110" s="201"/>
      <c r="N110" s="201">
        <v>511322</v>
      </c>
      <c r="O110" s="25" t="s">
        <v>28</v>
      </c>
      <c r="P110" s="42">
        <f>SUMPRODUCT(('[1]HK 2022'!$A$6:$A$224=$A110)+('[1]HK 2022'!$A$6:$A$224=$B110)+('[1]HK 2022'!$A$6:$A$224=$C110)+('[1]HK 2022'!$A$6:$A$224=$D110)+('[1]HK 2022'!$A$6:$A$224=$E110)+('[1]HK 2022'!$A$6:$A$224=$F110)+('[1]HK 2022'!$A$6:$A$224=$G110)+('[1]HK 2022'!$A$6:$A$224=$H110)+('[1]HK 2022'!$A$6:$A$224=$I110)+('[1]HK 2022'!$A$6:$A$224=$J110)+('[1]HK 2022'!$A$6:$A$224=$K110)+('[1]HK 2022'!$A$6:$A$224=$L110)+('[1]HK 2022'!$A$6:$A$224=$M110)+('[1]HK 2022'!$A$6:$A$224=$N110),('[1]HK 2022'!$H$6:$H$224))</f>
        <v>47384.77</v>
      </c>
      <c r="Q110" s="42">
        <f>SUMPRODUCT(('[2]HK 2023'!$A$6:$A$205=$A110)+('[2]HK 2023'!$A$6:$A$205=$B110)+('[2]HK 2023'!$A$6:$A$205=$C110)+('[2]HK 2023'!$A$6:$A$205=$D110)+('[2]HK 2023'!$A$6:$A$205=$E110)+('[2]HK 2023'!$A$6:$A$205=$F110)+('[2]HK 2023'!$A$6:$A$205=$G110)+('[2]HK 2023'!$A$6:$A$205=$H110)+('[2]HK 2023'!$A$6:$A$205=$I110)+('[2]HK 2023'!$A$6:$A$205=$J110)+('[2]HK 2023'!$A$6:$A$205=$K110)+('[2]HK 2023'!$A$6:$A$205=$L110)+('[2]HK 2023'!$A$6:$A$205=$M110)+('[2]HK 2023'!$A$6:$A$205=$N110),('[2]HK 2023'!$H$6:$H$205))</f>
        <v>12776.18</v>
      </c>
      <c r="R110" s="183">
        <f t="shared" si="12"/>
        <v>-0.73037370446242533</v>
      </c>
      <c r="S110" s="3"/>
      <c r="U110" s="2"/>
      <c r="V110" s="2"/>
    </row>
    <row r="111" spans="9:22" ht="15.6">
      <c r="I111" s="200"/>
      <c r="J111" s="200"/>
      <c r="K111" s="200"/>
      <c r="L111" s="201"/>
      <c r="M111" s="201"/>
      <c r="N111" s="201">
        <v>511321</v>
      </c>
      <c r="O111" s="25" t="s">
        <v>23</v>
      </c>
      <c r="P111" s="42">
        <f>SUMPRODUCT(('[1]HK 2022'!$A$6:$A$224=$A111)+('[1]HK 2022'!$A$6:$A$224=$B111)+('[1]HK 2022'!$A$6:$A$224=$C111)+('[1]HK 2022'!$A$6:$A$224=$D111)+('[1]HK 2022'!$A$6:$A$224=$E111)+('[1]HK 2022'!$A$6:$A$224=$F111)+('[1]HK 2022'!$A$6:$A$224=$G111)+('[1]HK 2022'!$A$6:$A$224=$H111)+('[1]HK 2022'!$A$6:$A$224=$I111)+('[1]HK 2022'!$A$6:$A$224=$J111)+('[1]HK 2022'!$A$6:$A$224=$K111)+('[1]HK 2022'!$A$6:$A$224=$L111)+('[1]HK 2022'!$A$6:$A$224=$M111)+('[1]HK 2022'!$A$6:$A$224=$N111),('[1]HK 2022'!$H$6:$H$224))</f>
        <v>55438.15</v>
      </c>
      <c r="Q111" s="42">
        <f>SUMPRODUCT(('[2]HK 2023'!$A$6:$A$205=$A111)+('[2]HK 2023'!$A$6:$A$205=$B111)+('[2]HK 2023'!$A$6:$A$205=$C111)+('[2]HK 2023'!$A$6:$A$205=$D111)+('[2]HK 2023'!$A$6:$A$205=$E111)+('[2]HK 2023'!$A$6:$A$205=$F111)+('[2]HK 2023'!$A$6:$A$205=$G111)+('[2]HK 2023'!$A$6:$A$205=$H111)+('[2]HK 2023'!$A$6:$A$205=$I111)+('[2]HK 2023'!$A$6:$A$205=$J111)+('[2]HK 2023'!$A$6:$A$205=$K111)+('[2]HK 2023'!$A$6:$A$205=$L111)+('[2]HK 2023'!$A$6:$A$205=$M111)+('[2]HK 2023'!$A$6:$A$205=$N111),('[2]HK 2023'!$H$6:$H$205))</f>
        <v>11996.02</v>
      </c>
      <c r="R111" s="183">
        <f t="shared" si="12"/>
        <v>-0.78361435221052655</v>
      </c>
      <c r="S111" s="8"/>
      <c r="U111" s="2"/>
      <c r="V111" s="2"/>
    </row>
    <row r="112" spans="9:22" ht="15.6">
      <c r="I112" s="200"/>
      <c r="J112" s="200"/>
      <c r="K112" s="200"/>
      <c r="L112" s="201"/>
      <c r="M112" s="201"/>
      <c r="N112" s="201">
        <v>511326</v>
      </c>
      <c r="O112" s="25" t="s">
        <v>24</v>
      </c>
      <c r="P112" s="42">
        <f>SUMPRODUCT(('[1]HK 2022'!$A$6:$A$224=$A112)+('[1]HK 2022'!$A$6:$A$224=$B112)+('[1]HK 2022'!$A$6:$A$224=$C112)+('[1]HK 2022'!$A$6:$A$224=$D112)+('[1]HK 2022'!$A$6:$A$224=$E112)+('[1]HK 2022'!$A$6:$A$224=$F112)+('[1]HK 2022'!$A$6:$A$224=$G112)+('[1]HK 2022'!$A$6:$A$224=$H112)+('[1]HK 2022'!$A$6:$A$224=$I112)+('[1]HK 2022'!$A$6:$A$224=$J112)+('[1]HK 2022'!$A$6:$A$224=$K112)+('[1]HK 2022'!$A$6:$A$224=$L112)+('[1]HK 2022'!$A$6:$A$224=$M112)+('[1]HK 2022'!$A$6:$A$224=$N112),('[1]HK 2022'!$H$6:$H$224))</f>
        <v>0</v>
      </c>
      <c r="Q112" s="42">
        <f>SUMPRODUCT(('[2]HK 2023'!$A$6:$A$205=$A112)+('[2]HK 2023'!$A$6:$A$205=$B112)+('[2]HK 2023'!$A$6:$A$205=$C112)+('[2]HK 2023'!$A$6:$A$205=$D112)+('[2]HK 2023'!$A$6:$A$205=$E112)+('[2]HK 2023'!$A$6:$A$205=$F112)+('[2]HK 2023'!$A$6:$A$205=$G112)+('[2]HK 2023'!$A$6:$A$205=$H112)+('[2]HK 2023'!$A$6:$A$205=$I112)+('[2]HK 2023'!$A$6:$A$205=$J112)+('[2]HK 2023'!$A$6:$A$205=$K112)+('[2]HK 2023'!$A$6:$A$205=$L112)+('[2]HK 2023'!$A$6:$A$205=$M112)+('[2]HK 2023'!$A$6:$A$205=$N112),('[2]HK 2023'!$H$6:$H$205))</f>
        <v>200</v>
      </c>
      <c r="R112" s="183">
        <f t="shared" si="12"/>
        <v>1</v>
      </c>
      <c r="S112" s="3"/>
      <c r="U112" s="2"/>
      <c r="V112" s="2"/>
    </row>
    <row r="113" spans="9:22" ht="15.6">
      <c r="I113" s="200"/>
      <c r="J113" s="200"/>
      <c r="K113" s="200"/>
      <c r="L113" s="201"/>
      <c r="M113" s="201"/>
      <c r="N113" s="201">
        <v>511327</v>
      </c>
      <c r="O113" s="25" t="s">
        <v>29</v>
      </c>
      <c r="P113" s="42">
        <f>SUMPRODUCT(('[1]HK 2022'!$A$6:$A$224=$A113)+('[1]HK 2022'!$A$6:$A$224=$B113)+('[1]HK 2022'!$A$6:$A$224=$C113)+('[1]HK 2022'!$A$6:$A$224=$D113)+('[1]HK 2022'!$A$6:$A$224=$E113)+('[1]HK 2022'!$A$6:$A$224=$F113)+('[1]HK 2022'!$A$6:$A$224=$G113)+('[1]HK 2022'!$A$6:$A$224=$H113)+('[1]HK 2022'!$A$6:$A$224=$I113)+('[1]HK 2022'!$A$6:$A$224=$J113)+('[1]HK 2022'!$A$6:$A$224=$K113)+('[1]HK 2022'!$A$6:$A$224=$L113)+('[1]HK 2022'!$A$6:$A$224=$M113)+('[1]HK 2022'!$A$6:$A$224=$N113),('[1]HK 2022'!$H$6:$H$224))</f>
        <v>4464.8999999999996</v>
      </c>
      <c r="Q113" s="42">
        <f>SUMPRODUCT(('[2]HK 2023'!$A$6:$A$205=$A113)+('[2]HK 2023'!$A$6:$A$205=$B113)+('[2]HK 2023'!$A$6:$A$205=$C113)+('[2]HK 2023'!$A$6:$A$205=$D113)+('[2]HK 2023'!$A$6:$A$205=$E113)+('[2]HK 2023'!$A$6:$A$205=$F113)+('[2]HK 2023'!$A$6:$A$205=$G113)+('[2]HK 2023'!$A$6:$A$205=$H113)+('[2]HK 2023'!$A$6:$A$205=$I113)+('[2]HK 2023'!$A$6:$A$205=$J113)+('[2]HK 2023'!$A$6:$A$205=$K113)+('[2]HK 2023'!$A$6:$A$205=$L113)+('[2]HK 2023'!$A$6:$A$205=$M113)+('[2]HK 2023'!$A$6:$A$205=$N113),('[2]HK 2023'!$H$6:$H$205))</f>
        <v>0</v>
      </c>
      <c r="R113" s="183">
        <f t="shared" si="12"/>
        <v>-1</v>
      </c>
      <c r="S113" s="8"/>
      <c r="U113" s="2"/>
      <c r="V113" s="2"/>
    </row>
    <row r="114" spans="9:22" ht="15.6" hidden="1" outlineLevel="1">
      <c r="I114" s="200"/>
      <c r="J114" s="200"/>
      <c r="K114" s="200"/>
      <c r="L114" s="201"/>
      <c r="M114" s="201"/>
      <c r="N114" s="201">
        <v>511600</v>
      </c>
      <c r="O114" s="25" t="s">
        <v>27</v>
      </c>
      <c r="P114" s="42">
        <f>SUMPRODUCT(('[1]HK 2022'!$A$6:$A$224=$A114)+('[1]HK 2022'!$A$6:$A$224=$B114)+('[1]HK 2022'!$A$6:$A$224=$C114)+('[1]HK 2022'!$A$6:$A$224=$D114)+('[1]HK 2022'!$A$6:$A$224=$E114)+('[1]HK 2022'!$A$6:$A$224=$F114)+('[1]HK 2022'!$A$6:$A$224=$G114)+('[1]HK 2022'!$A$6:$A$224=$H114)+('[1]HK 2022'!$A$6:$A$224=$I114)+('[1]HK 2022'!$A$6:$A$224=$J114)+('[1]HK 2022'!$A$6:$A$224=$K114)+('[1]HK 2022'!$A$6:$A$224=$L114)+('[1]HK 2022'!$A$6:$A$224=$M114)+('[1]HK 2022'!$A$6:$A$224=$N114),('[1]HK 2022'!$H$6:$H$224))</f>
        <v>0</v>
      </c>
      <c r="Q114" s="42">
        <f>SUMPRODUCT(('[2]HK 2023'!$A$6:$A$205=$A114)+('[2]HK 2023'!$A$6:$A$205=$B114)+('[2]HK 2023'!$A$6:$A$205=$C114)+('[2]HK 2023'!$A$6:$A$205=$D114)+('[2]HK 2023'!$A$6:$A$205=$E114)+('[2]HK 2023'!$A$6:$A$205=$F114)+('[2]HK 2023'!$A$6:$A$205=$G114)+('[2]HK 2023'!$A$6:$A$205=$H114)+('[2]HK 2023'!$A$6:$A$205=$I114)+('[2]HK 2023'!$A$6:$A$205=$J114)+('[2]HK 2023'!$A$6:$A$205=$K114)+('[2]HK 2023'!$A$6:$A$205=$L114)+('[2]HK 2023'!$A$6:$A$205=$M114)+('[2]HK 2023'!$A$6:$A$205=$N114),('[2]HK 2023'!$H$6:$H$205))</f>
        <v>0</v>
      </c>
      <c r="R114" s="183">
        <f t="shared" si="12"/>
        <v>0</v>
      </c>
      <c r="S114" s="3"/>
      <c r="U114" s="2"/>
      <c r="V114" s="2"/>
    </row>
    <row r="115" spans="9:22" ht="15.6" collapsed="1">
      <c r="I115" s="200"/>
      <c r="J115" s="200"/>
      <c r="K115" s="200"/>
      <c r="L115" s="201"/>
      <c r="M115" s="201"/>
      <c r="N115" s="203">
        <v>511020</v>
      </c>
      <c r="O115" s="19" t="s">
        <v>109</v>
      </c>
      <c r="P115" s="43">
        <f>SUMPRODUCT(('[1]HK 2022'!$A$6:$A$224=$A115)+('[1]HK 2022'!$A$6:$A$224=$B115)+('[1]HK 2022'!$A$6:$A$224=$C115)+('[1]HK 2022'!$A$6:$A$224=$D115)+('[1]HK 2022'!$A$6:$A$224=$E115)+('[1]HK 2022'!$A$6:$A$224=$F115)+('[1]HK 2022'!$A$6:$A$224=$G115)+('[1]HK 2022'!$A$6:$A$224=$H115)+('[1]HK 2022'!$A$6:$A$224=$I115)+('[1]HK 2022'!$A$6:$A$224=$J115)+('[1]HK 2022'!$A$6:$A$224=$K115)+('[1]HK 2022'!$A$6:$A$224=$L115)+('[1]HK 2022'!$A$6:$A$224=$M115)+('[1]HK 2022'!$A$6:$A$224=$N115),('[1]HK 2022'!$H$6:$H$224))</f>
        <v>4516.05</v>
      </c>
      <c r="Q115" s="43">
        <f>SUMPRODUCT(('[2]HK 2023'!$A$6:$A$205=$A115)+('[2]HK 2023'!$A$6:$A$205=$B115)+('[2]HK 2023'!$A$6:$A$205=$C115)+('[2]HK 2023'!$A$6:$A$205=$D115)+('[2]HK 2023'!$A$6:$A$205=$E115)+('[2]HK 2023'!$A$6:$A$205=$F115)+('[2]HK 2023'!$A$6:$A$205=$G115)+('[2]HK 2023'!$A$6:$A$205=$H115)+('[2]HK 2023'!$A$6:$A$205=$I115)+('[2]HK 2023'!$A$6:$A$205=$J115)+('[2]HK 2023'!$A$6:$A$205=$K115)+('[2]HK 2023'!$A$6:$A$205=$L115)+('[2]HK 2023'!$A$6:$A$205=$M115)+('[2]HK 2023'!$A$6:$A$205=$N115),('[2]HK 2023'!$H$6:$H$205))</f>
        <v>6646.14</v>
      </c>
      <c r="R115" s="172">
        <f t="shared" si="12"/>
        <v>0.47167103995748499</v>
      </c>
      <c r="S115" s="12"/>
      <c r="U115" s="2"/>
      <c r="V115" s="2"/>
    </row>
    <row r="116" spans="9:22" ht="15.6">
      <c r="I116" s="200"/>
      <c r="J116" s="200"/>
      <c r="K116" s="200"/>
      <c r="L116" s="201"/>
      <c r="M116" s="201"/>
      <c r="N116" s="201"/>
      <c r="O116" s="38"/>
      <c r="P116" s="56"/>
      <c r="Q116" s="56"/>
      <c r="R116" s="186"/>
      <c r="S116" s="12"/>
      <c r="U116" s="2"/>
      <c r="V116" s="2"/>
    </row>
    <row r="117" spans="9:22" ht="18">
      <c r="I117" s="200"/>
      <c r="J117" s="200"/>
      <c r="K117" s="200"/>
      <c r="L117" s="201"/>
      <c r="M117" s="201">
        <v>512300</v>
      </c>
      <c r="N117" s="201">
        <v>512301</v>
      </c>
      <c r="O117" s="36" t="s">
        <v>116</v>
      </c>
      <c r="P117" s="54">
        <f>SUMPRODUCT(('[1]HK 2022'!$A$6:$A$224=$A117)+('[1]HK 2022'!$A$6:$A$224=$B117)+('[1]HK 2022'!$A$6:$A$224=$C117)+('[1]HK 2022'!$A$6:$A$224=$D117)+('[1]HK 2022'!$A$6:$A$224=$E117)+('[1]HK 2022'!$A$6:$A$224=$F117)+('[1]HK 2022'!$A$6:$A$224=$G117)+('[1]HK 2022'!$A$6:$A$224=$H117)+('[1]HK 2022'!$A$6:$A$224=$I117)+('[1]HK 2022'!$A$6:$A$224=$J117)+('[1]HK 2022'!$A$6:$A$224=$K117)+('[1]HK 2022'!$A$6:$A$224=$L117)+('[1]HK 2022'!$A$6:$A$224=$M117)+('[1]HK 2022'!$A$6:$A$224=$N117),('[1]HK 2022'!$H$6:$H$224))</f>
        <v>14502</v>
      </c>
      <c r="Q117" s="54">
        <f>SUMPRODUCT(('[2]HK 2023'!$A$6:$A$205=$A117)+('[2]HK 2023'!$A$6:$A$205=$B117)+('[2]HK 2023'!$A$6:$A$205=$C117)+('[2]HK 2023'!$A$6:$A$205=$D117)+('[2]HK 2023'!$A$6:$A$205=$E117)+('[2]HK 2023'!$A$6:$A$205=$F117)+('[2]HK 2023'!$A$6:$A$205=$G117)+('[2]HK 2023'!$A$6:$A$205=$H117)+('[2]HK 2023'!$A$6:$A$205=$I117)+('[2]HK 2023'!$A$6:$A$205=$J117)+('[2]HK 2023'!$A$6:$A$205=$K117)+('[2]HK 2023'!$A$6:$A$205=$L117)+('[2]HK 2023'!$A$6:$A$205=$M117)+('[2]HK 2023'!$A$6:$A$205=$N117),('[2]HK 2023'!$H$6:$H$205))</f>
        <v>13655</v>
      </c>
      <c r="R117" s="170">
        <f>IF(AND(P117=0,Q117=0),0,IF(OR(ISBLANK(P117),P117=0),1,IF(ISBLANK(Q117),-1,(Q117-P117)/P117)))</f>
        <v>-5.8405737139704865E-2</v>
      </c>
      <c r="S117" s="12"/>
      <c r="U117" s="2"/>
      <c r="V117" s="2"/>
    </row>
    <row r="118" spans="9:22" ht="15.6">
      <c r="I118" s="200"/>
      <c r="J118" s="200"/>
      <c r="K118" s="200"/>
      <c r="L118" s="201"/>
      <c r="M118" s="201"/>
      <c r="N118" s="201"/>
      <c r="O118" s="39"/>
      <c r="P118" s="57"/>
      <c r="Q118" s="57"/>
      <c r="R118" s="154"/>
      <c r="S118" s="3"/>
      <c r="T118" s="3"/>
      <c r="U118" s="2"/>
      <c r="V118" s="2"/>
    </row>
    <row r="119" spans="9:22" ht="18" hidden="1" outlineLevel="1">
      <c r="I119" s="200"/>
      <c r="J119" s="200"/>
      <c r="K119" s="200"/>
      <c r="L119" s="201"/>
      <c r="M119" s="201"/>
      <c r="N119" s="201">
        <v>516100</v>
      </c>
      <c r="O119" s="36" t="s">
        <v>129</v>
      </c>
      <c r="P119" s="54">
        <f>SUMPRODUCT(('[1]HK 2022'!$A$6:$A$224=$A119)+('[1]HK 2022'!$A$6:$A$224=$B119)+('[1]HK 2022'!$A$6:$A$224=$C119)+('[1]HK 2022'!$A$6:$A$224=$D119)+('[1]HK 2022'!$A$6:$A$224=$E119)+('[1]HK 2022'!$A$6:$A$224=$F119)+('[1]HK 2022'!$A$6:$A$224=$G119)+('[1]HK 2022'!$A$6:$A$224=$H119)+('[1]HK 2022'!$A$6:$A$224=$I119)+('[1]HK 2022'!$A$6:$A$224=$J119)+('[1]HK 2022'!$A$6:$A$224=$K119)+('[1]HK 2022'!$A$6:$A$224=$L119)+('[1]HK 2022'!$A$6:$A$224=$M119)+('[1]HK 2022'!$A$6:$A$224=$N119),('[1]HK 2022'!$H$6:$H$224))</f>
        <v>0</v>
      </c>
      <c r="Q119" s="54">
        <f>SUMPRODUCT(('[2]HK 2023'!$A$6:$A$205=$A119)+('[2]HK 2023'!$A$6:$A$205=$B119)+('[2]HK 2023'!$A$6:$A$205=$C119)+('[2]HK 2023'!$A$6:$A$205=$D119)+('[2]HK 2023'!$A$6:$A$205=$E119)+('[2]HK 2023'!$A$6:$A$205=$F119)+('[2]HK 2023'!$A$6:$A$205=$G119)+('[2]HK 2023'!$A$6:$A$205=$H119)+('[2]HK 2023'!$A$6:$A$205=$I119)+('[2]HK 2023'!$A$6:$A$205=$J119)+('[2]HK 2023'!$A$6:$A$205=$K119)+('[2]HK 2023'!$A$6:$A$205=$L119)+('[2]HK 2023'!$A$6:$A$205=$M119)+('[2]HK 2023'!$A$6:$A$205=$N119),('[2]HK 2023'!$H$6:$H$205))</f>
        <v>0</v>
      </c>
      <c r="R119" s="170">
        <f>IF(AND(P119=0,Q119=0),0,IF(OR(ISBLANK(P119),P119=0),1,IF(ISBLANK(Q119),-1,(Q119-P119)/P119)))</f>
        <v>0</v>
      </c>
      <c r="S119" s="3"/>
      <c r="T119" s="3"/>
      <c r="U119" s="2"/>
      <c r="V119" s="2"/>
    </row>
    <row r="120" spans="9:22" ht="15.6" hidden="1" outlineLevel="1">
      <c r="I120" s="200"/>
      <c r="J120" s="200"/>
      <c r="K120" s="200"/>
      <c r="L120" s="201"/>
      <c r="M120" s="201"/>
      <c r="N120" s="201"/>
      <c r="O120" s="39"/>
      <c r="P120" s="57"/>
      <c r="Q120" s="57"/>
      <c r="R120" s="154"/>
      <c r="S120" s="3"/>
      <c r="T120" s="3"/>
      <c r="U120" s="2"/>
      <c r="V120" s="2"/>
    </row>
    <row r="121" spans="9:22" ht="18" collapsed="1">
      <c r="I121" s="200"/>
      <c r="J121" s="200"/>
      <c r="K121" s="200"/>
      <c r="L121" s="201"/>
      <c r="M121" s="201"/>
      <c r="N121" s="201"/>
      <c r="O121" s="36" t="s">
        <v>117</v>
      </c>
      <c r="P121" s="54">
        <f>SUM(P122:P140)</f>
        <v>832660.25</v>
      </c>
      <c r="Q121" s="54">
        <f>SUM(Q122:Q140)</f>
        <v>664014.65</v>
      </c>
      <c r="R121" s="170">
        <f>IF(AND(P121=0,Q121=0),0,IF(OR(ISBLANK(P121),P121=0),1,IF(ISBLANK(Q121),-1,(Q121-P121)/P121)))</f>
        <v>-0.20253831019314297</v>
      </c>
      <c r="S121" s="10"/>
      <c r="T121" s="10"/>
      <c r="U121" s="2"/>
      <c r="V121" s="2"/>
    </row>
    <row r="122" spans="9:22" ht="15.75" customHeight="1">
      <c r="I122" s="200"/>
      <c r="J122" s="200"/>
      <c r="K122" s="200"/>
      <c r="L122" s="201"/>
      <c r="M122" s="201"/>
      <c r="N122" s="201"/>
      <c r="O122" s="17" t="s">
        <v>2</v>
      </c>
      <c r="P122" s="47"/>
      <c r="Q122" s="47"/>
      <c r="R122" s="171"/>
      <c r="S122" s="8"/>
      <c r="T122" s="8"/>
      <c r="U122" s="2"/>
      <c r="V122" s="2"/>
    </row>
    <row r="123" spans="9:22" ht="15.75" customHeight="1">
      <c r="I123" s="200"/>
      <c r="J123" s="200"/>
      <c r="K123" s="200">
        <v>518735</v>
      </c>
      <c r="L123" s="201">
        <v>518736</v>
      </c>
      <c r="M123" s="201">
        <v>518320</v>
      </c>
      <c r="N123" s="201">
        <v>518650</v>
      </c>
      <c r="O123" s="27" t="s">
        <v>133</v>
      </c>
      <c r="P123" s="42">
        <f>SUMPRODUCT(('[1]HK 2022'!$A$6:$A$224=$A123)+('[1]HK 2022'!$A$6:$A$224=$B123)+('[1]HK 2022'!$A$6:$A$224=$C123)+('[1]HK 2022'!$A$6:$A$224=$D123)+('[1]HK 2022'!$A$6:$A$224=$E123)+('[1]HK 2022'!$A$6:$A$224=$F123)+('[1]HK 2022'!$A$6:$A$224=$G123)+('[1]HK 2022'!$A$6:$A$224=$H123)+('[1]HK 2022'!$A$6:$A$224=$I123)+('[1]HK 2022'!$A$6:$A$224=$J123)+('[1]HK 2022'!$A$6:$A$224=$K123)+('[1]HK 2022'!$A$6:$A$224=$L123)+('[1]HK 2022'!$A$6:$A$224=$M123)+('[1]HK 2022'!$A$6:$A$224=$N123),('[1]HK 2022'!$H$6:$H$224))</f>
        <v>30136.33</v>
      </c>
      <c r="Q123" s="42">
        <f>SUMPRODUCT(('[2]HK 2023'!$A$6:$A$205=$A123)+('[2]HK 2023'!$A$6:$A$205=$B123)+('[2]HK 2023'!$A$6:$A$205=$C123)+('[2]HK 2023'!$A$6:$A$205=$D123)+('[2]HK 2023'!$A$6:$A$205=$E123)+('[2]HK 2023'!$A$6:$A$205=$F123)+('[2]HK 2023'!$A$6:$A$205=$G123)+('[2]HK 2023'!$A$6:$A$205=$H123)+('[2]HK 2023'!$A$6:$A$205=$I123)+('[2]HK 2023'!$A$6:$A$205=$J123)+('[2]HK 2023'!$A$6:$A$205=$K123)+('[2]HK 2023'!$A$6:$A$205=$L123)+('[2]HK 2023'!$A$6:$A$205=$M123)+('[2]HK 2023'!$A$6:$A$205=$N123),('[2]HK 2023'!$H$6:$H$205))</f>
        <v>108297.7</v>
      </c>
      <c r="R123" s="183">
        <f t="shared" ref="R123:R138" si="13">IF(AND(P123=0,Q123=0),0,IF(OR(ISBLANK(P123),P123=0),1,IF(ISBLANK(Q123),-1,(Q123-P123)/P123)))</f>
        <v>2.5935928495606464</v>
      </c>
      <c r="S123" s="8"/>
      <c r="T123" s="8"/>
      <c r="U123" s="2"/>
      <c r="V123" s="2"/>
    </row>
    <row r="124" spans="9:22" ht="15.75" customHeight="1">
      <c r="I124" s="200"/>
      <c r="J124" s="200"/>
      <c r="K124" s="200"/>
      <c r="L124" s="201"/>
      <c r="M124" s="201">
        <v>518470</v>
      </c>
      <c r="N124" s="201">
        <v>518471</v>
      </c>
      <c r="O124" s="17" t="s">
        <v>31</v>
      </c>
      <c r="P124" s="42">
        <f>SUMPRODUCT(('[1]HK 2022'!$A$6:$A$224=$A124)+('[1]HK 2022'!$A$6:$A$224=$B124)+('[1]HK 2022'!$A$6:$A$224=$C124)+('[1]HK 2022'!$A$6:$A$224=$D124)+('[1]HK 2022'!$A$6:$A$224=$E124)+('[1]HK 2022'!$A$6:$A$224=$F124)+('[1]HK 2022'!$A$6:$A$224=$G124)+('[1]HK 2022'!$A$6:$A$224=$H124)+('[1]HK 2022'!$A$6:$A$224=$I124)+('[1]HK 2022'!$A$6:$A$224=$J124)+('[1]HK 2022'!$A$6:$A$224=$K124)+('[1]HK 2022'!$A$6:$A$224=$L124)+('[1]HK 2022'!$A$6:$A$224=$M124)+('[1]HK 2022'!$A$6:$A$224=$N124),('[1]HK 2022'!$H$6:$H$224))</f>
        <v>76156.070000000007</v>
      </c>
      <c r="Q124" s="42">
        <f>SUMPRODUCT(('[2]HK 2023'!$A$6:$A$205=$A124)+('[2]HK 2023'!$A$6:$A$205=$B124)+('[2]HK 2023'!$A$6:$A$205=$C124)+('[2]HK 2023'!$A$6:$A$205=$D124)+('[2]HK 2023'!$A$6:$A$205=$E124)+('[2]HK 2023'!$A$6:$A$205=$F124)+('[2]HK 2023'!$A$6:$A$205=$G124)+('[2]HK 2023'!$A$6:$A$205=$H124)+('[2]HK 2023'!$A$6:$A$205=$I124)+('[2]HK 2023'!$A$6:$A$205=$J124)+('[2]HK 2023'!$A$6:$A$205=$K124)+('[2]HK 2023'!$A$6:$A$205=$L124)+('[2]HK 2023'!$A$6:$A$205=$M124)+('[2]HK 2023'!$A$6:$A$205=$N124),('[2]HK 2023'!$H$6:$H$205))</f>
        <v>103173.1</v>
      </c>
      <c r="R124" s="183">
        <f t="shared" si="13"/>
        <v>0.35475872113673929</v>
      </c>
      <c r="S124" s="8"/>
      <c r="T124" s="8"/>
      <c r="U124" s="2"/>
      <c r="V124" s="2"/>
    </row>
    <row r="125" spans="9:22" ht="15.6">
      <c r="I125" s="201">
        <v>518590</v>
      </c>
      <c r="J125" s="201">
        <v>518591</v>
      </c>
      <c r="K125" s="200">
        <v>518701</v>
      </c>
      <c r="L125" s="201">
        <v>518702</v>
      </c>
      <c r="M125" s="201">
        <v>518602</v>
      </c>
      <c r="N125" s="201">
        <v>518601</v>
      </c>
      <c r="O125" s="27" t="s">
        <v>86</v>
      </c>
      <c r="P125" s="42">
        <f>SUMPRODUCT(('[1]HK 2022'!$A$6:$A$224=$A125)+('[1]HK 2022'!$A$6:$A$224=$B125)+('[1]HK 2022'!$A$6:$A$224=$C125)+('[1]HK 2022'!$A$6:$A$224=$D125)+('[1]HK 2022'!$A$6:$A$224=$E125)+('[1]HK 2022'!$A$6:$A$224=$F125)+('[1]HK 2022'!$A$6:$A$224=$G125)+('[1]HK 2022'!$A$6:$A$224=$H125)+('[1]HK 2022'!$A$6:$A$224=$I125)+('[1]HK 2022'!$A$6:$A$224=$J125)+('[1]HK 2022'!$A$6:$A$224=$K125)+('[1]HK 2022'!$A$6:$A$224=$L125)+('[1]HK 2022'!$A$6:$A$224=$M125)+('[1]HK 2022'!$A$6:$A$224=$N125),('[1]HK 2022'!$H$6:$H$224))</f>
        <v>110130</v>
      </c>
      <c r="Q125" s="42">
        <f>SUMPRODUCT(('[2]HK 2023'!$A$6:$A$205=$A125)+('[2]HK 2023'!$A$6:$A$205=$B125)+('[2]HK 2023'!$A$6:$A$205=$C125)+('[2]HK 2023'!$A$6:$A$205=$D125)+('[2]HK 2023'!$A$6:$A$205=$E125)+('[2]HK 2023'!$A$6:$A$205=$F125)+('[2]HK 2023'!$A$6:$A$205=$G125)+('[2]HK 2023'!$A$6:$A$205=$H125)+('[2]HK 2023'!$A$6:$A$205=$I125)+('[2]HK 2023'!$A$6:$A$205=$J125)+('[2]HK 2023'!$A$6:$A$205=$K125)+('[2]HK 2023'!$A$6:$A$205=$L125)+('[2]HK 2023'!$A$6:$A$205=$M125)+('[2]HK 2023'!$A$6:$A$205=$N125),('[2]HK 2023'!$H$6:$H$205))</f>
        <v>100776</v>
      </c>
      <c r="R125" s="183">
        <f t="shared" si="13"/>
        <v>-8.4935984745301008E-2</v>
      </c>
      <c r="S125" s="9"/>
      <c r="T125" s="9"/>
      <c r="U125" s="2"/>
      <c r="V125" s="2"/>
    </row>
    <row r="126" spans="9:22" ht="15.6">
      <c r="I126" s="200"/>
      <c r="J126" s="200"/>
      <c r="K126" s="200"/>
      <c r="L126" s="201"/>
      <c r="M126" s="201">
        <v>518410</v>
      </c>
      <c r="N126" s="201">
        <v>518805</v>
      </c>
      <c r="O126" s="27" t="s">
        <v>131</v>
      </c>
      <c r="P126" s="42">
        <f>SUMPRODUCT(('[1]HK 2022'!$A$6:$A$224=$A126)+('[1]HK 2022'!$A$6:$A$224=$B126)+('[1]HK 2022'!$A$6:$A$224=$C126)+('[1]HK 2022'!$A$6:$A$224=$D126)+('[1]HK 2022'!$A$6:$A$224=$E126)+('[1]HK 2022'!$A$6:$A$224=$F126)+('[1]HK 2022'!$A$6:$A$224=$G126)+('[1]HK 2022'!$A$6:$A$224=$H126)+('[1]HK 2022'!$A$6:$A$224=$I126)+('[1]HK 2022'!$A$6:$A$224=$J126)+('[1]HK 2022'!$A$6:$A$224=$K126)+('[1]HK 2022'!$A$6:$A$224=$L126)+('[1]HK 2022'!$A$6:$A$224=$M126)+('[1]HK 2022'!$A$6:$A$224=$N126),('[1]HK 2022'!$H$6:$H$224))</f>
        <v>31517.8</v>
      </c>
      <c r="Q126" s="42">
        <f>SUMPRODUCT(('[2]HK 2023'!$A$6:$A$205=$A126)+('[2]HK 2023'!$A$6:$A$205=$B126)+('[2]HK 2023'!$A$6:$A$205=$C126)+('[2]HK 2023'!$A$6:$A$205=$D126)+('[2]HK 2023'!$A$6:$A$205=$E126)+('[2]HK 2023'!$A$6:$A$205=$F126)+('[2]HK 2023'!$A$6:$A$205=$G126)+('[2]HK 2023'!$A$6:$A$205=$H126)+('[2]HK 2023'!$A$6:$A$205=$I126)+('[2]HK 2023'!$A$6:$A$205=$J126)+('[2]HK 2023'!$A$6:$A$205=$K126)+('[2]HK 2023'!$A$6:$A$205=$L126)+('[2]HK 2023'!$A$6:$A$205=$M126)+('[2]HK 2023'!$A$6:$A$205=$N126),('[2]HK 2023'!$H$6:$H$205))</f>
        <v>87781.759999999995</v>
      </c>
      <c r="R126" s="183">
        <f t="shared" si="13"/>
        <v>1.7851487096180569</v>
      </c>
      <c r="S126" s="9"/>
      <c r="T126" s="9"/>
      <c r="U126" s="2"/>
      <c r="V126" s="2"/>
    </row>
    <row r="127" spans="9:22" ht="15.75" customHeight="1">
      <c r="I127" s="200"/>
      <c r="J127" s="200"/>
      <c r="K127" s="200"/>
      <c r="L127" s="201"/>
      <c r="M127" s="201">
        <v>518380</v>
      </c>
      <c r="N127" s="201">
        <v>518640</v>
      </c>
      <c r="O127" s="27" t="s">
        <v>88</v>
      </c>
      <c r="P127" s="42">
        <f>SUMPRODUCT(('[1]HK 2022'!$A$6:$A$224=$A127)+('[1]HK 2022'!$A$6:$A$224=$B127)+('[1]HK 2022'!$A$6:$A$224=$C127)+('[1]HK 2022'!$A$6:$A$224=$D127)+('[1]HK 2022'!$A$6:$A$224=$E127)+('[1]HK 2022'!$A$6:$A$224=$F127)+('[1]HK 2022'!$A$6:$A$224=$G127)+('[1]HK 2022'!$A$6:$A$224=$H127)+('[1]HK 2022'!$A$6:$A$224=$I127)+('[1]HK 2022'!$A$6:$A$224=$J127)+('[1]HK 2022'!$A$6:$A$224=$K127)+('[1]HK 2022'!$A$6:$A$224=$L127)+('[1]HK 2022'!$A$6:$A$224=$M127)+('[1]HK 2022'!$A$6:$A$224=$N127),('[1]HK 2022'!$H$6:$H$224))</f>
        <v>106219.21</v>
      </c>
      <c r="Q127" s="42">
        <f>SUMPRODUCT(('[2]HK 2023'!$A$6:$A$205=$A127)+('[2]HK 2023'!$A$6:$A$205=$B127)+('[2]HK 2023'!$A$6:$A$205=$C127)+('[2]HK 2023'!$A$6:$A$205=$D127)+('[2]HK 2023'!$A$6:$A$205=$E127)+('[2]HK 2023'!$A$6:$A$205=$F127)+('[2]HK 2023'!$A$6:$A$205=$G127)+('[2]HK 2023'!$A$6:$A$205=$H127)+('[2]HK 2023'!$A$6:$A$205=$I127)+('[2]HK 2023'!$A$6:$A$205=$J127)+('[2]HK 2023'!$A$6:$A$205=$K127)+('[2]HK 2023'!$A$6:$A$205=$L127)+('[2]HK 2023'!$A$6:$A$205=$M127)+('[2]HK 2023'!$A$6:$A$205=$N127),('[2]HK 2023'!$H$6:$H$205))</f>
        <v>62720</v>
      </c>
      <c r="R127" s="183">
        <f t="shared" si="13"/>
        <v>-0.4095230043605107</v>
      </c>
      <c r="S127" s="8"/>
      <c r="T127" s="8"/>
      <c r="U127" s="2"/>
      <c r="V127" s="2"/>
    </row>
    <row r="128" spans="9:22" ht="15.75" customHeight="1">
      <c r="I128" s="200"/>
      <c r="J128" s="200"/>
      <c r="K128" s="200"/>
      <c r="L128" s="201"/>
      <c r="M128" s="201">
        <v>518450</v>
      </c>
      <c r="N128" s="201">
        <v>518532</v>
      </c>
      <c r="O128" s="17" t="s">
        <v>67</v>
      </c>
      <c r="P128" s="42">
        <f>SUMPRODUCT(('[1]HK 2022'!$A$6:$A$224=$A128)+('[1]HK 2022'!$A$6:$A$224=$B128)+('[1]HK 2022'!$A$6:$A$224=$C128)+('[1]HK 2022'!$A$6:$A$224=$D128)+('[1]HK 2022'!$A$6:$A$224=$E128)+('[1]HK 2022'!$A$6:$A$224=$F128)+('[1]HK 2022'!$A$6:$A$224=$G128)+('[1]HK 2022'!$A$6:$A$224=$H128)+('[1]HK 2022'!$A$6:$A$224=$I128)+('[1]HK 2022'!$A$6:$A$224=$J128)+('[1]HK 2022'!$A$6:$A$224=$K128)+('[1]HK 2022'!$A$6:$A$224=$L128)+('[1]HK 2022'!$A$6:$A$224=$M128)+('[1]HK 2022'!$A$6:$A$224=$N128),('[1]HK 2022'!$H$6:$H$224))</f>
        <v>61548.67</v>
      </c>
      <c r="Q128" s="42">
        <f>SUMPRODUCT(('[2]HK 2023'!$A$6:$A$205=$A128)+('[2]HK 2023'!$A$6:$A$205=$B128)+('[2]HK 2023'!$A$6:$A$205=$C128)+('[2]HK 2023'!$A$6:$A$205=$D128)+('[2]HK 2023'!$A$6:$A$205=$E128)+('[2]HK 2023'!$A$6:$A$205=$F128)+('[2]HK 2023'!$A$6:$A$205=$G128)+('[2]HK 2023'!$A$6:$A$205=$H128)+('[2]HK 2023'!$A$6:$A$205=$I128)+('[2]HK 2023'!$A$6:$A$205=$J128)+('[2]HK 2023'!$A$6:$A$205=$K128)+('[2]HK 2023'!$A$6:$A$205=$L128)+('[2]HK 2023'!$A$6:$A$205=$M128)+('[2]HK 2023'!$A$6:$A$205=$N128),('[2]HK 2023'!$H$6:$H$205))</f>
        <v>38421.46</v>
      </c>
      <c r="R128" s="183">
        <f t="shared" si="13"/>
        <v>-0.37575482947072619</v>
      </c>
      <c r="S128" s="9"/>
      <c r="T128" s="9"/>
      <c r="U128" s="2"/>
      <c r="V128" s="2"/>
    </row>
    <row r="129" spans="7:22" ht="15.6">
      <c r="I129" s="200"/>
      <c r="J129" s="200"/>
      <c r="K129" s="200"/>
      <c r="L129" s="201"/>
      <c r="M129" s="201">
        <v>518390</v>
      </c>
      <c r="N129" s="201">
        <v>518527</v>
      </c>
      <c r="O129" s="27" t="s">
        <v>85</v>
      </c>
      <c r="P129" s="42">
        <f>SUMPRODUCT(('[1]HK 2022'!$A$6:$A$224=$A129)+('[1]HK 2022'!$A$6:$A$224=$B129)+('[1]HK 2022'!$A$6:$A$224=$C129)+('[1]HK 2022'!$A$6:$A$224=$D129)+('[1]HK 2022'!$A$6:$A$224=$E129)+('[1]HK 2022'!$A$6:$A$224=$F129)+('[1]HK 2022'!$A$6:$A$224=$G129)+('[1]HK 2022'!$A$6:$A$224=$H129)+('[1]HK 2022'!$A$6:$A$224=$I129)+('[1]HK 2022'!$A$6:$A$224=$J129)+('[1]HK 2022'!$A$6:$A$224=$K129)+('[1]HK 2022'!$A$6:$A$224=$L129)+('[1]HK 2022'!$A$6:$A$224=$M129)+('[1]HK 2022'!$A$6:$A$224=$N129),('[1]HK 2022'!$H$6:$H$224))</f>
        <v>30847.989999999998</v>
      </c>
      <c r="Q129" s="42">
        <f>SUMPRODUCT(('[2]HK 2023'!$A$6:$A$205=$A129)+('[2]HK 2023'!$A$6:$A$205=$B129)+('[2]HK 2023'!$A$6:$A$205=$C129)+('[2]HK 2023'!$A$6:$A$205=$D129)+('[2]HK 2023'!$A$6:$A$205=$E129)+('[2]HK 2023'!$A$6:$A$205=$F129)+('[2]HK 2023'!$A$6:$A$205=$G129)+('[2]HK 2023'!$A$6:$A$205=$H129)+('[2]HK 2023'!$A$6:$A$205=$I129)+('[2]HK 2023'!$A$6:$A$205=$J129)+('[2]HK 2023'!$A$6:$A$205=$K129)+('[2]HK 2023'!$A$6:$A$205=$L129)+('[2]HK 2023'!$A$6:$A$205=$M129)+('[2]HK 2023'!$A$6:$A$205=$N129),('[2]HK 2023'!$H$6:$H$205))</f>
        <v>34608.379999999997</v>
      </c>
      <c r="R129" s="183">
        <f t="shared" si="13"/>
        <v>0.12190064895638256</v>
      </c>
      <c r="S129" s="8"/>
      <c r="T129" s="8"/>
      <c r="U129" s="2"/>
      <c r="V129" s="2"/>
    </row>
    <row r="130" spans="7:22" ht="15.6">
      <c r="I130" s="200"/>
      <c r="J130" s="200"/>
      <c r="K130" s="200"/>
      <c r="L130" s="201"/>
      <c r="M130" s="201"/>
      <c r="N130" s="201">
        <v>518543</v>
      </c>
      <c r="O130" s="27" t="s">
        <v>32</v>
      </c>
      <c r="P130" s="42">
        <f>SUMPRODUCT(('[1]HK 2022'!$A$6:$A$224=$A130)+('[1]HK 2022'!$A$6:$A$224=$B130)+('[1]HK 2022'!$A$6:$A$224=$C130)+('[1]HK 2022'!$A$6:$A$224=$D130)+('[1]HK 2022'!$A$6:$A$224=$E130)+('[1]HK 2022'!$A$6:$A$224=$F130)+('[1]HK 2022'!$A$6:$A$224=$G130)+('[1]HK 2022'!$A$6:$A$224=$H130)+('[1]HK 2022'!$A$6:$A$224=$I130)+('[1]HK 2022'!$A$6:$A$224=$J130)+('[1]HK 2022'!$A$6:$A$224=$K130)+('[1]HK 2022'!$A$6:$A$224=$L130)+('[1]HK 2022'!$A$6:$A$224=$M130)+('[1]HK 2022'!$A$6:$A$224=$N130),('[1]HK 2022'!$H$6:$H$224))</f>
        <v>45635.29</v>
      </c>
      <c r="Q130" s="42">
        <f>SUMPRODUCT(('[2]HK 2023'!$A$6:$A$205=$A130)+('[2]HK 2023'!$A$6:$A$205=$B130)+('[2]HK 2023'!$A$6:$A$205=$C130)+('[2]HK 2023'!$A$6:$A$205=$D130)+('[2]HK 2023'!$A$6:$A$205=$E130)+('[2]HK 2023'!$A$6:$A$205=$F130)+('[2]HK 2023'!$A$6:$A$205=$G130)+('[2]HK 2023'!$A$6:$A$205=$H130)+('[2]HK 2023'!$A$6:$A$205=$I130)+('[2]HK 2023'!$A$6:$A$205=$J130)+('[2]HK 2023'!$A$6:$A$205=$K130)+('[2]HK 2023'!$A$6:$A$205=$L130)+('[2]HK 2023'!$A$6:$A$205=$M130)+('[2]HK 2023'!$A$6:$A$205=$N130),('[2]HK 2023'!$H$6:$H$205))</f>
        <v>33000.949999999997</v>
      </c>
      <c r="R130" s="183">
        <f t="shared" si="13"/>
        <v>-0.27685460090206515</v>
      </c>
      <c r="S130" s="9"/>
      <c r="T130" s="9"/>
      <c r="U130" s="2"/>
      <c r="V130" s="2"/>
    </row>
    <row r="131" spans="7:22" ht="15.6">
      <c r="I131" s="200"/>
      <c r="J131" s="200"/>
      <c r="K131" s="200"/>
      <c r="L131" s="201"/>
      <c r="M131" s="201"/>
      <c r="N131" s="201">
        <v>518350</v>
      </c>
      <c r="O131" s="27" t="s">
        <v>145</v>
      </c>
      <c r="P131" s="42">
        <f>SUMPRODUCT(('[1]HK 2022'!$A$6:$A$224=$A131)+('[1]HK 2022'!$A$6:$A$224=$B131)+('[1]HK 2022'!$A$6:$A$224=$C131)+('[1]HK 2022'!$A$6:$A$224=$D131)+('[1]HK 2022'!$A$6:$A$224=$E131)+('[1]HK 2022'!$A$6:$A$224=$F131)+('[1]HK 2022'!$A$6:$A$224=$G131)+('[1]HK 2022'!$A$6:$A$224=$H131)+('[1]HK 2022'!$A$6:$A$224=$I131)+('[1]HK 2022'!$A$6:$A$224=$J131)+('[1]HK 2022'!$A$6:$A$224=$K131)+('[1]HK 2022'!$A$6:$A$224=$L131)+('[1]HK 2022'!$A$6:$A$224=$M131)+('[1]HK 2022'!$A$6:$A$224=$N131),('[1]HK 2022'!$H$6:$H$224))</f>
        <v>15860</v>
      </c>
      <c r="Q131" s="42">
        <f>SUMPRODUCT(('[2]HK 2023'!$A$6:$A$205=$A131)+('[2]HK 2023'!$A$6:$A$205=$B131)+('[2]HK 2023'!$A$6:$A$205=$C131)+('[2]HK 2023'!$A$6:$A$205=$D131)+('[2]HK 2023'!$A$6:$A$205=$E131)+('[2]HK 2023'!$A$6:$A$205=$F131)+('[2]HK 2023'!$A$6:$A$205=$G131)+('[2]HK 2023'!$A$6:$A$205=$H131)+('[2]HK 2023'!$A$6:$A$205=$I131)+('[2]HK 2023'!$A$6:$A$205=$J131)+('[2]HK 2023'!$A$6:$A$205=$K131)+('[2]HK 2023'!$A$6:$A$205=$L131)+('[2]HK 2023'!$A$6:$A$205=$M131)+('[2]HK 2023'!$A$6:$A$205=$N131),('[2]HK 2023'!$H$6:$H$205))</f>
        <v>22600</v>
      </c>
      <c r="R131" s="183">
        <f t="shared" si="13"/>
        <v>0.42496847414880201</v>
      </c>
      <c r="S131" s="9"/>
      <c r="T131" s="9"/>
      <c r="U131" s="2"/>
      <c r="V131" s="2"/>
    </row>
    <row r="132" spans="7:22" ht="15.6">
      <c r="I132" s="200"/>
      <c r="J132" s="200"/>
      <c r="K132" s="200"/>
      <c r="L132" s="201"/>
      <c r="M132" s="201">
        <v>518730</v>
      </c>
      <c r="N132" s="201">
        <v>518725</v>
      </c>
      <c r="O132" s="27" t="s">
        <v>132</v>
      </c>
      <c r="P132" s="42">
        <f>SUMPRODUCT(('[1]HK 2022'!$A$6:$A$224=$A132)+('[1]HK 2022'!$A$6:$A$224=$B132)+('[1]HK 2022'!$A$6:$A$224=$C132)+('[1]HK 2022'!$A$6:$A$224=$D132)+('[1]HK 2022'!$A$6:$A$224=$E132)+('[1]HK 2022'!$A$6:$A$224=$F132)+('[1]HK 2022'!$A$6:$A$224=$G132)+('[1]HK 2022'!$A$6:$A$224=$H132)+('[1]HK 2022'!$A$6:$A$224=$I132)+('[1]HK 2022'!$A$6:$A$224=$J132)+('[1]HK 2022'!$A$6:$A$224=$K132)+('[1]HK 2022'!$A$6:$A$224=$L132)+('[1]HK 2022'!$A$6:$A$224=$M132)+('[1]HK 2022'!$A$6:$A$224=$N132),('[1]HK 2022'!$H$6:$H$224))</f>
        <v>15174</v>
      </c>
      <c r="Q132" s="42">
        <f>SUMPRODUCT(('[2]HK 2023'!$A$6:$A$205=$A132)+('[2]HK 2023'!$A$6:$A$205=$B132)+('[2]HK 2023'!$A$6:$A$205=$C132)+('[2]HK 2023'!$A$6:$A$205=$D132)+('[2]HK 2023'!$A$6:$A$205=$E132)+('[2]HK 2023'!$A$6:$A$205=$F132)+('[2]HK 2023'!$A$6:$A$205=$G132)+('[2]HK 2023'!$A$6:$A$205=$H132)+('[2]HK 2023'!$A$6:$A$205=$I132)+('[2]HK 2023'!$A$6:$A$205=$J132)+('[2]HK 2023'!$A$6:$A$205=$K132)+('[2]HK 2023'!$A$6:$A$205=$L132)+('[2]HK 2023'!$A$6:$A$205=$M132)+('[2]HK 2023'!$A$6:$A$205=$N132),('[2]HK 2023'!$H$6:$H$205))</f>
        <v>16313</v>
      </c>
      <c r="R132" s="183">
        <f t="shared" si="13"/>
        <v>7.5062607091076844E-2</v>
      </c>
      <c r="S132" s="9"/>
      <c r="T132" s="9"/>
      <c r="U132" s="2"/>
      <c r="V132" s="2"/>
    </row>
    <row r="133" spans="7:22" ht="15.6">
      <c r="I133" s="200"/>
      <c r="J133" s="200"/>
      <c r="K133" s="200"/>
      <c r="L133" s="201"/>
      <c r="M133" s="201">
        <v>518570</v>
      </c>
      <c r="N133" s="201">
        <v>518651</v>
      </c>
      <c r="O133" s="27" t="s">
        <v>90</v>
      </c>
      <c r="P133" s="42">
        <f>SUMPRODUCT(('[1]HK 2022'!$A$6:$A$224=$A133)+('[1]HK 2022'!$A$6:$A$224=$B133)+('[1]HK 2022'!$A$6:$A$224=$C133)+('[1]HK 2022'!$A$6:$A$224=$D133)+('[1]HK 2022'!$A$6:$A$224=$E133)+('[1]HK 2022'!$A$6:$A$224=$F133)+('[1]HK 2022'!$A$6:$A$224=$G133)+('[1]HK 2022'!$A$6:$A$224=$H133)+('[1]HK 2022'!$A$6:$A$224=$I133)+('[1]HK 2022'!$A$6:$A$224=$J133)+('[1]HK 2022'!$A$6:$A$224=$K133)+('[1]HK 2022'!$A$6:$A$224=$L133)+('[1]HK 2022'!$A$6:$A$224=$M133)+('[1]HK 2022'!$A$6:$A$224=$N133),('[1]HK 2022'!$H$6:$H$224))</f>
        <v>16569.400000000001</v>
      </c>
      <c r="Q133" s="42">
        <f>SUMPRODUCT(('[2]HK 2023'!$A$6:$A$205=$A133)+('[2]HK 2023'!$A$6:$A$205=$B133)+('[2]HK 2023'!$A$6:$A$205=$C133)+('[2]HK 2023'!$A$6:$A$205=$D133)+('[2]HK 2023'!$A$6:$A$205=$E133)+('[2]HK 2023'!$A$6:$A$205=$F133)+('[2]HK 2023'!$A$6:$A$205=$G133)+('[2]HK 2023'!$A$6:$A$205=$H133)+('[2]HK 2023'!$A$6:$A$205=$I133)+('[2]HK 2023'!$A$6:$A$205=$J133)+('[2]HK 2023'!$A$6:$A$205=$K133)+('[2]HK 2023'!$A$6:$A$205=$L133)+('[2]HK 2023'!$A$6:$A$205=$M133)+('[2]HK 2023'!$A$6:$A$205=$N133),('[2]HK 2023'!$H$6:$H$205))</f>
        <v>16173.14</v>
      </c>
      <c r="R133" s="183">
        <f t="shared" si="13"/>
        <v>-2.3915168925851389E-2</v>
      </c>
      <c r="S133" s="9"/>
      <c r="T133" s="9"/>
      <c r="U133" s="2"/>
      <c r="V133" s="2"/>
    </row>
    <row r="134" spans="7:22" ht="15.6">
      <c r="I134" s="200"/>
      <c r="J134" s="200"/>
      <c r="K134" s="200"/>
      <c r="L134" s="201"/>
      <c r="M134" s="201">
        <v>518311</v>
      </c>
      <c r="N134" s="201">
        <v>518310</v>
      </c>
      <c r="O134" s="17" t="s">
        <v>30</v>
      </c>
      <c r="P134" s="42">
        <f>SUMPRODUCT(('[1]HK 2022'!$A$6:$A$224=$A134)+('[1]HK 2022'!$A$6:$A$224=$B134)+('[1]HK 2022'!$A$6:$A$224=$C134)+('[1]HK 2022'!$A$6:$A$224=$D134)+('[1]HK 2022'!$A$6:$A$224=$E134)+('[1]HK 2022'!$A$6:$A$224=$F134)+('[1]HK 2022'!$A$6:$A$224=$G134)+('[1]HK 2022'!$A$6:$A$224=$H134)+('[1]HK 2022'!$A$6:$A$224=$I134)+('[1]HK 2022'!$A$6:$A$224=$J134)+('[1]HK 2022'!$A$6:$A$224=$K134)+('[1]HK 2022'!$A$6:$A$224=$L134)+('[1]HK 2022'!$A$6:$A$224=$M134)+('[1]HK 2022'!$A$6:$A$224=$N134),('[1]HK 2022'!$H$6:$H$224))</f>
        <v>14663.52</v>
      </c>
      <c r="Q134" s="42">
        <f>SUMPRODUCT(('[2]HK 2023'!$A$6:$A$205=$A134)+('[2]HK 2023'!$A$6:$A$205=$B134)+('[2]HK 2023'!$A$6:$A$205=$C134)+('[2]HK 2023'!$A$6:$A$205=$D134)+('[2]HK 2023'!$A$6:$A$205=$E134)+('[2]HK 2023'!$A$6:$A$205=$F134)+('[2]HK 2023'!$A$6:$A$205=$G134)+('[2]HK 2023'!$A$6:$A$205=$H134)+('[2]HK 2023'!$A$6:$A$205=$I134)+('[2]HK 2023'!$A$6:$A$205=$J134)+('[2]HK 2023'!$A$6:$A$205=$K134)+('[2]HK 2023'!$A$6:$A$205=$L134)+('[2]HK 2023'!$A$6:$A$205=$M134)+('[2]HK 2023'!$A$6:$A$205=$N134),('[2]HK 2023'!$H$6:$H$205))</f>
        <v>14737.470000000001</v>
      </c>
      <c r="R134" s="183">
        <f t="shared" si="13"/>
        <v>5.0431274346132938E-3</v>
      </c>
      <c r="S134" s="9"/>
      <c r="T134" s="9"/>
      <c r="U134" s="2"/>
      <c r="V134" s="2"/>
    </row>
    <row r="135" spans="7:22" ht="15.6">
      <c r="I135" s="200"/>
      <c r="J135" s="200"/>
      <c r="K135" s="200"/>
      <c r="L135" s="201">
        <v>549350</v>
      </c>
      <c r="M135" s="201">
        <v>518655</v>
      </c>
      <c r="N135" s="201">
        <v>518340</v>
      </c>
      <c r="O135" s="27" t="s">
        <v>89</v>
      </c>
      <c r="P135" s="42">
        <f>SUMPRODUCT(('[1]HK 2022'!$A$6:$A$224=$A135)+('[1]HK 2022'!$A$6:$A$224=$B135)+('[1]HK 2022'!$A$6:$A$224=$C135)+('[1]HK 2022'!$A$6:$A$224=$D135)+('[1]HK 2022'!$A$6:$A$224=$E135)+('[1]HK 2022'!$A$6:$A$224=$F135)+('[1]HK 2022'!$A$6:$A$224=$G135)+('[1]HK 2022'!$A$6:$A$224=$H135)+('[1]HK 2022'!$A$6:$A$224=$I135)+('[1]HK 2022'!$A$6:$A$224=$J135)+('[1]HK 2022'!$A$6:$A$224=$K135)+('[1]HK 2022'!$A$6:$A$224=$L135)+('[1]HK 2022'!$A$6:$A$224=$M135)+('[1]HK 2022'!$A$6:$A$224=$N135),('[1]HK 2022'!$H$6:$H$224))</f>
        <v>7999.44</v>
      </c>
      <c r="Q135" s="42">
        <f>SUMPRODUCT(('[2]HK 2023'!$A$6:$A$205=$A135)+('[2]HK 2023'!$A$6:$A$205=$B135)+('[2]HK 2023'!$A$6:$A$205=$C135)+('[2]HK 2023'!$A$6:$A$205=$D135)+('[2]HK 2023'!$A$6:$A$205=$E135)+('[2]HK 2023'!$A$6:$A$205=$F135)+('[2]HK 2023'!$A$6:$A$205=$G135)+('[2]HK 2023'!$A$6:$A$205=$H135)+('[2]HK 2023'!$A$6:$A$205=$I135)+('[2]HK 2023'!$A$6:$A$205=$J135)+('[2]HK 2023'!$A$6:$A$205=$K135)+('[2]HK 2023'!$A$6:$A$205=$L135)+('[2]HK 2023'!$A$6:$A$205=$M135)+('[2]HK 2023'!$A$6:$A$205=$N135),('[2]HK 2023'!$H$6:$H$205))</f>
        <v>9553.0400000000009</v>
      </c>
      <c r="R135" s="183">
        <f t="shared" si="13"/>
        <v>0.19421359495164678</v>
      </c>
      <c r="S135" s="9"/>
      <c r="T135" s="9"/>
      <c r="U135" s="2"/>
      <c r="V135" s="2"/>
    </row>
    <row r="136" spans="7:22" ht="15.6">
      <c r="I136" s="200"/>
      <c r="J136" s="200"/>
      <c r="K136" s="200"/>
      <c r="L136" s="201">
        <v>518642</v>
      </c>
      <c r="M136" s="201">
        <v>518630</v>
      </c>
      <c r="N136" s="201">
        <v>518301</v>
      </c>
      <c r="O136" s="27" t="s">
        <v>87</v>
      </c>
      <c r="P136" s="42">
        <f>SUMPRODUCT(('[1]HK 2022'!$A$6:$A$224=$A136)+('[1]HK 2022'!$A$6:$A$224=$B136)+('[1]HK 2022'!$A$6:$A$224=$C136)+('[1]HK 2022'!$A$6:$A$224=$D136)+('[1]HK 2022'!$A$6:$A$224=$E136)+('[1]HK 2022'!$A$6:$A$224=$F136)+('[1]HK 2022'!$A$6:$A$224=$G136)+('[1]HK 2022'!$A$6:$A$224=$H136)+('[1]HK 2022'!$A$6:$A$224=$I136)+('[1]HK 2022'!$A$6:$A$224=$J136)+('[1]HK 2022'!$A$6:$A$224=$K136)+('[1]HK 2022'!$A$6:$A$224=$L136)+('[1]HK 2022'!$A$6:$A$224=$M136)+('[1]HK 2022'!$A$6:$A$224=$N136),('[1]HK 2022'!$H$6:$H$224))</f>
        <v>28811</v>
      </c>
      <c r="Q136" s="42">
        <f>SUMPRODUCT(('[2]HK 2023'!$A$6:$A$205=$A136)+('[2]HK 2023'!$A$6:$A$205=$B136)+('[2]HK 2023'!$A$6:$A$205=$C136)+('[2]HK 2023'!$A$6:$A$205=$D136)+('[2]HK 2023'!$A$6:$A$205=$E136)+('[2]HK 2023'!$A$6:$A$205=$F136)+('[2]HK 2023'!$A$6:$A$205=$G136)+('[2]HK 2023'!$A$6:$A$205=$H136)+('[2]HK 2023'!$A$6:$A$205=$I136)+('[2]HK 2023'!$A$6:$A$205=$J136)+('[2]HK 2023'!$A$6:$A$205=$K136)+('[2]HK 2023'!$A$6:$A$205=$L136)+('[2]HK 2023'!$A$6:$A$205=$M136)+('[2]HK 2023'!$A$6:$A$205=$N136),('[2]HK 2023'!$H$6:$H$205))</f>
        <v>5214</v>
      </c>
      <c r="R136" s="183">
        <f t="shared" si="13"/>
        <v>-0.81902745479157268</v>
      </c>
      <c r="S136" s="9"/>
      <c r="T136" s="9"/>
      <c r="U136" s="2"/>
      <c r="V136" s="2"/>
    </row>
    <row r="137" spans="7:22" ht="15.6">
      <c r="I137" s="200"/>
      <c r="J137" s="200"/>
      <c r="K137" s="200"/>
      <c r="L137" s="201"/>
      <c r="M137" s="201"/>
      <c r="N137" s="201">
        <v>518370</v>
      </c>
      <c r="O137" s="27" t="s">
        <v>167</v>
      </c>
      <c r="P137" s="42">
        <f>SUMPRODUCT(('[1]HK 2022'!$A$6:$A$224=$A137)+('[1]HK 2022'!$A$6:$A$224=$B137)+('[1]HK 2022'!$A$6:$A$224=$C137)+('[1]HK 2022'!$A$6:$A$224=$D137)+('[1]HK 2022'!$A$6:$A$224=$E137)+('[1]HK 2022'!$A$6:$A$224=$F137)+('[1]HK 2022'!$A$6:$A$224=$G137)+('[1]HK 2022'!$A$6:$A$224=$H137)+('[1]HK 2022'!$A$6:$A$224=$I137)+('[1]HK 2022'!$A$6:$A$224=$J137)+('[1]HK 2022'!$A$6:$A$224=$K137)+('[1]HK 2022'!$A$6:$A$224=$L137)+('[1]HK 2022'!$A$6:$A$224=$M137)+('[1]HK 2022'!$A$6:$A$224=$N137),('[1]HK 2022'!$H$6:$H$224))</f>
        <v>0</v>
      </c>
      <c r="Q137" s="42">
        <f>SUMPRODUCT(('[2]HK 2023'!$A$6:$A$205=$A137)+('[2]HK 2023'!$A$6:$A$205=$B137)+('[2]HK 2023'!$A$6:$A$205=$C137)+('[2]HK 2023'!$A$6:$A$205=$D137)+('[2]HK 2023'!$A$6:$A$205=$E137)+('[2]HK 2023'!$A$6:$A$205=$F137)+('[2]HK 2023'!$A$6:$A$205=$G137)+('[2]HK 2023'!$A$6:$A$205=$H137)+('[2]HK 2023'!$A$6:$A$205=$I137)+('[2]HK 2023'!$A$6:$A$205=$J137)+('[2]HK 2023'!$A$6:$A$205=$K137)+('[2]HK 2023'!$A$6:$A$205=$L137)+('[2]HK 2023'!$A$6:$A$205=$M137)+('[2]HK 2023'!$A$6:$A$205=$N137),('[2]HK 2023'!$H$6:$H$205))</f>
        <v>4840</v>
      </c>
      <c r="R137" s="183">
        <f t="shared" si="13"/>
        <v>1</v>
      </c>
      <c r="S137" s="9"/>
      <c r="T137" s="9"/>
      <c r="U137" s="2"/>
      <c r="V137" s="2"/>
    </row>
    <row r="138" spans="7:22" ht="15.6">
      <c r="G138" s="32">
        <v>518548</v>
      </c>
      <c r="H138" s="32">
        <v>518549</v>
      </c>
      <c r="I138" s="200">
        <v>518373</v>
      </c>
      <c r="J138" s="200">
        <v>518374</v>
      </c>
      <c r="K138" s="200">
        <v>518773</v>
      </c>
      <c r="L138" s="201">
        <v>518774</v>
      </c>
      <c r="M138" s="201">
        <v>518378</v>
      </c>
      <c r="N138" s="201">
        <v>518379</v>
      </c>
      <c r="O138" s="27" t="s">
        <v>146</v>
      </c>
      <c r="P138" s="42">
        <f>SUMPRODUCT(('[1]HK 2022'!$A$6:$A$224=$A138)+('[1]HK 2022'!$A$6:$A$224=$B138)+('[1]HK 2022'!$A$6:$A$224=$C138)+('[1]HK 2022'!$A$6:$A$224=$D138)+('[1]HK 2022'!$A$6:$A$224=$E138)+('[1]HK 2022'!$A$6:$A$224=$F138)+('[1]HK 2022'!$A$6:$A$224=$G138)+('[1]HK 2022'!$A$6:$A$224=$H138)+('[1]HK 2022'!$A$6:$A$224=$I138)+('[1]HK 2022'!$A$6:$A$224=$J138)+('[1]HK 2022'!$A$6:$A$224=$K138)+('[1]HK 2022'!$A$6:$A$224=$L138)+('[1]HK 2022'!$A$6:$A$224=$M138)+('[1]HK 2022'!$A$6:$A$224=$N138),('[1]HK 2022'!$H$6:$H$224))</f>
        <v>236850</v>
      </c>
      <c r="Q138" s="42">
        <f>SUMPRODUCT(('[2]HK 2023'!$A$6:$A$205=$A138)+('[2]HK 2023'!$A$6:$A$205=$B138)+('[2]HK 2023'!$A$6:$A$205=$C138)+('[2]HK 2023'!$A$6:$A$205=$D138)+('[2]HK 2023'!$A$6:$A$205=$E138)+('[2]HK 2023'!$A$6:$A$205=$F138)+('[2]HK 2023'!$A$6:$A$205=$G138)+('[2]HK 2023'!$A$6:$A$205=$H138)+('[2]HK 2023'!$A$6:$A$205=$I138)+('[2]HK 2023'!$A$6:$A$205=$J138)+('[2]HK 2023'!$A$6:$A$205=$K138)+('[2]HK 2023'!$A$6:$A$205=$L138)+('[2]HK 2023'!$A$6:$A$205=$M138)+('[2]HK 2023'!$A$6:$A$205=$N138),('[2]HK 2023'!$H$6:$H$205))</f>
        <v>0</v>
      </c>
      <c r="R138" s="183">
        <f t="shared" si="13"/>
        <v>-1</v>
      </c>
      <c r="S138" s="8"/>
      <c r="T138" s="8"/>
      <c r="U138" s="2"/>
      <c r="V138" s="2"/>
    </row>
    <row r="139" spans="7:22" ht="15.6">
      <c r="I139" s="200"/>
      <c r="J139" s="200"/>
      <c r="K139" s="200"/>
      <c r="L139" s="201"/>
      <c r="M139" s="201"/>
      <c r="N139" s="201">
        <v>518270</v>
      </c>
      <c r="O139" s="19" t="s">
        <v>130</v>
      </c>
      <c r="P139" s="43">
        <f>SUMPRODUCT(('[1]HK 2022'!$A$6:$A$224=$A139)+('[1]HK 2022'!$A$6:$A$224=$B139)+('[1]HK 2022'!$A$6:$A$224=$C139)+('[1]HK 2022'!$A$6:$A$224=$D139)+('[1]HK 2022'!$A$6:$A$224=$E139)+('[1]HK 2022'!$A$6:$A$224=$F139)+('[1]HK 2022'!$A$6:$A$224=$G139)+('[1]HK 2022'!$A$6:$A$224=$H139)+('[1]HK 2022'!$A$6:$A$224=$I139)+('[1]HK 2022'!$A$6:$A$224=$J139)+('[1]HK 2022'!$A$6:$A$224=$K139)+('[1]HK 2022'!$A$6:$A$224=$L139)+('[1]HK 2022'!$A$6:$A$224=$M139)+('[1]HK 2022'!$A$6:$A$224=$N139),('[1]HK 2022'!$H$6:$H$224))</f>
        <v>4541.53</v>
      </c>
      <c r="Q139" s="43">
        <f>SUMPRODUCT(('[2]HK 2023'!$A$6:$A$205=$A139)+('[2]HK 2023'!$A$6:$A$205=$B139)+('[2]HK 2023'!$A$6:$A$205=$C139)+('[2]HK 2023'!$A$6:$A$205=$D139)+('[2]HK 2023'!$A$6:$A$205=$E139)+('[2]HK 2023'!$A$6:$A$205=$F139)+('[2]HK 2023'!$A$6:$A$205=$G139)+('[2]HK 2023'!$A$6:$A$205=$H139)+('[2]HK 2023'!$A$6:$A$205=$I139)+('[2]HK 2023'!$A$6:$A$205=$J139)+('[2]HK 2023'!$A$6:$A$205=$K139)+('[2]HK 2023'!$A$6:$A$205=$L139)+('[2]HK 2023'!$A$6:$A$205=$M139)+('[2]HK 2023'!$A$6:$A$205=$N139),('[2]HK 2023'!$H$6:$H$205))</f>
        <v>5804.65</v>
      </c>
      <c r="R139" s="172">
        <f t="shared" ref="R139" si="14">IF(AND(P139=0,Q139=0),0,IF(OR(ISBLANK(P139),P139=0),1,IF(ISBLANK(Q139),-1,(Q139-P139)/P139)))</f>
        <v>0.27812653444984398</v>
      </c>
      <c r="S139" s="9"/>
      <c r="T139" s="9"/>
      <c r="U139" s="2"/>
      <c r="V139" s="2"/>
    </row>
    <row r="140" spans="7:22" ht="15.6">
      <c r="I140" s="200"/>
      <c r="J140" s="200"/>
      <c r="K140" s="200"/>
      <c r="L140" s="201"/>
      <c r="M140" s="201"/>
      <c r="N140" s="201"/>
      <c r="O140" s="37"/>
      <c r="P140" s="58"/>
      <c r="Q140" s="58"/>
      <c r="R140" s="178"/>
      <c r="S140" s="9"/>
      <c r="T140" s="9"/>
      <c r="U140" s="2"/>
      <c r="V140" s="2"/>
    </row>
    <row r="141" spans="7:22" ht="18">
      <c r="I141" s="200"/>
      <c r="J141" s="200"/>
      <c r="K141" s="200"/>
      <c r="L141" s="201"/>
      <c r="M141" s="201"/>
      <c r="N141" s="201"/>
      <c r="O141" s="36" t="s">
        <v>118</v>
      </c>
      <c r="P141" s="59">
        <f>SUM(P142:P163)</f>
        <v>31222090</v>
      </c>
      <c r="Q141" s="59">
        <f>SUM(Q142:Q163)</f>
        <v>28357228</v>
      </c>
      <c r="R141" s="170">
        <f>IF(AND(P141=0,Q141=0),0,IF(OR(ISBLANK(P141),P141=0),1,IF(ISBLANK(Q141),-1,(Q141-P141)/P141)))</f>
        <v>-9.1757534489202999E-2</v>
      </c>
      <c r="S141" s="3"/>
      <c r="T141" s="3"/>
      <c r="U141" s="2"/>
      <c r="V141" s="2"/>
    </row>
    <row r="142" spans="7:22" ht="15.6">
      <c r="I142" s="200"/>
      <c r="J142" s="200"/>
      <c r="K142" s="200"/>
      <c r="L142" s="201"/>
      <c r="M142" s="201"/>
      <c r="N142" s="201"/>
      <c r="O142" s="17" t="s">
        <v>2</v>
      </c>
      <c r="P142" s="51"/>
      <c r="Q142" s="51"/>
      <c r="R142" s="174"/>
      <c r="S142" s="3"/>
      <c r="T142" s="3"/>
      <c r="U142" s="2"/>
      <c r="V142" s="2"/>
    </row>
    <row r="143" spans="7:22" ht="15.6">
      <c r="I143" s="200"/>
      <c r="J143" s="200"/>
      <c r="K143" s="200"/>
      <c r="L143" s="201"/>
      <c r="M143" s="201"/>
      <c r="N143" s="201">
        <v>521301</v>
      </c>
      <c r="O143" s="27" t="s">
        <v>93</v>
      </c>
      <c r="P143" s="42">
        <f>SUMPRODUCT(('[1]HK 2022'!$A$6:$A$224=$A143)+('[1]HK 2022'!$A$6:$A$224=$B143)+('[1]HK 2022'!$A$6:$A$224=$C143)+('[1]HK 2022'!$A$6:$A$224=$D143)+('[1]HK 2022'!$A$6:$A$224=$E143)+('[1]HK 2022'!$A$6:$A$224=$F143)+('[1]HK 2022'!$A$6:$A$224=$G143)+('[1]HK 2022'!$A$6:$A$224=$H143)+('[1]HK 2022'!$A$6:$A$224=$I143)+('[1]HK 2022'!$A$6:$A$224=$J143)+('[1]HK 2022'!$A$6:$A$224=$K143)+('[1]HK 2022'!$A$6:$A$224=$L143)+('[1]HK 2022'!$A$6:$A$224=$M143)+('[1]HK 2022'!$A$6:$A$224=$N143),('[1]HK 2022'!$H$6:$H$224))</f>
        <v>16877117</v>
      </c>
      <c r="Q143" s="42">
        <f>SUMPRODUCT(('[2]HK 2023'!$A$6:$A$205=$A143)+('[2]HK 2023'!$A$6:$A$205=$B143)+('[2]HK 2023'!$A$6:$A$205=$C143)+('[2]HK 2023'!$A$6:$A$205=$D143)+('[2]HK 2023'!$A$6:$A$205=$E143)+('[2]HK 2023'!$A$6:$A$205=$F143)+('[2]HK 2023'!$A$6:$A$205=$G143)+('[2]HK 2023'!$A$6:$A$205=$H143)+('[2]HK 2023'!$A$6:$A$205=$I143)+('[2]HK 2023'!$A$6:$A$205=$J143)+('[2]HK 2023'!$A$6:$A$205=$K143)+('[2]HK 2023'!$A$6:$A$205=$L143)+('[2]HK 2023'!$A$6:$A$205=$M143)+('[2]HK 2023'!$A$6:$A$205=$N143),('[2]HK 2023'!$H$6:$H$205))</f>
        <v>16632145</v>
      </c>
      <c r="R143" s="183">
        <f t="shared" ref="R143:R160" si="15">IF(AND(P143=0,Q143=0),0,IF(OR(ISBLANK(P143),P143=0),1,IF(ISBLANK(Q143),-1,(Q143-P143)/P143)))</f>
        <v>-1.4515038320822212E-2</v>
      </c>
      <c r="S143" s="3"/>
      <c r="T143" s="3"/>
      <c r="U143" s="2"/>
      <c r="V143" s="2"/>
    </row>
    <row r="144" spans="7:22" ht="15.6">
      <c r="I144" s="200"/>
      <c r="J144" s="200"/>
      <c r="K144" s="200"/>
      <c r="L144" s="201"/>
      <c r="M144" s="201"/>
      <c r="N144" s="201">
        <v>521302</v>
      </c>
      <c r="O144" s="27" t="s">
        <v>95</v>
      </c>
      <c r="P144" s="42">
        <f>SUMPRODUCT(('[1]HK 2022'!$A$6:$A$224=$A144)+('[1]HK 2022'!$A$6:$A$224=$B144)+('[1]HK 2022'!$A$6:$A$224=$C144)+('[1]HK 2022'!$A$6:$A$224=$D144)+('[1]HK 2022'!$A$6:$A$224=$E144)+('[1]HK 2022'!$A$6:$A$224=$F144)+('[1]HK 2022'!$A$6:$A$224=$G144)+('[1]HK 2022'!$A$6:$A$224=$H144)+('[1]HK 2022'!$A$6:$A$224=$I144)+('[1]HK 2022'!$A$6:$A$224=$J144)+('[1]HK 2022'!$A$6:$A$224=$K144)+('[1]HK 2022'!$A$6:$A$224=$L144)+('[1]HK 2022'!$A$6:$A$224=$M144)+('[1]HK 2022'!$A$6:$A$224=$N144),('[1]HK 2022'!$H$6:$H$224))</f>
        <v>4170967</v>
      </c>
      <c r="Q144" s="42">
        <f>SUMPRODUCT(('[2]HK 2023'!$A$6:$A$205=$A144)+('[2]HK 2023'!$A$6:$A$205=$B144)+('[2]HK 2023'!$A$6:$A$205=$C144)+('[2]HK 2023'!$A$6:$A$205=$D144)+('[2]HK 2023'!$A$6:$A$205=$E144)+('[2]HK 2023'!$A$6:$A$205=$F144)+('[2]HK 2023'!$A$6:$A$205=$G144)+('[2]HK 2023'!$A$6:$A$205=$H144)+('[2]HK 2023'!$A$6:$A$205=$I144)+('[2]HK 2023'!$A$6:$A$205=$J144)+('[2]HK 2023'!$A$6:$A$205=$K144)+('[2]HK 2023'!$A$6:$A$205=$L144)+('[2]HK 2023'!$A$6:$A$205=$M144)+('[2]HK 2023'!$A$6:$A$205=$N144),('[2]HK 2023'!$H$6:$H$205))</f>
        <v>4029291</v>
      </c>
      <c r="R144" s="183">
        <f t="shared" si="15"/>
        <v>-3.3967183149614943E-2</v>
      </c>
      <c r="S144" s="3"/>
      <c r="T144" s="3"/>
      <c r="U144" s="2"/>
      <c r="V144" s="2"/>
    </row>
    <row r="145" spans="9:22" ht="15.6">
      <c r="I145" s="200"/>
      <c r="J145" s="200"/>
      <c r="K145" s="200"/>
      <c r="L145" s="201"/>
      <c r="M145" s="201"/>
      <c r="N145" s="201">
        <v>521306</v>
      </c>
      <c r="O145" s="27" t="s">
        <v>94</v>
      </c>
      <c r="P145" s="42">
        <f>SUMPRODUCT(('[1]HK 2022'!$A$6:$A$224=$A145)+('[1]HK 2022'!$A$6:$A$224=$B145)+('[1]HK 2022'!$A$6:$A$224=$C145)+('[1]HK 2022'!$A$6:$A$224=$D145)+('[1]HK 2022'!$A$6:$A$224=$E145)+('[1]HK 2022'!$A$6:$A$224=$F145)+('[1]HK 2022'!$A$6:$A$224=$G145)+('[1]HK 2022'!$A$6:$A$224=$H145)+('[1]HK 2022'!$A$6:$A$224=$I145)+('[1]HK 2022'!$A$6:$A$224=$J145)+('[1]HK 2022'!$A$6:$A$224=$K145)+('[1]HK 2022'!$A$6:$A$224=$L145)+('[1]HK 2022'!$A$6:$A$224=$M145)+('[1]HK 2022'!$A$6:$A$224=$N145),('[1]HK 2022'!$H$6:$H$224))</f>
        <v>3057292</v>
      </c>
      <c r="Q145" s="42">
        <f>SUMPRODUCT(('[2]HK 2023'!$A$6:$A$205=$A145)+('[2]HK 2023'!$A$6:$A$205=$B145)+('[2]HK 2023'!$A$6:$A$205=$C145)+('[2]HK 2023'!$A$6:$A$205=$D145)+('[2]HK 2023'!$A$6:$A$205=$E145)+('[2]HK 2023'!$A$6:$A$205=$F145)+('[2]HK 2023'!$A$6:$A$205=$G145)+('[2]HK 2023'!$A$6:$A$205=$H145)+('[2]HK 2023'!$A$6:$A$205=$I145)+('[2]HK 2023'!$A$6:$A$205=$J145)+('[2]HK 2023'!$A$6:$A$205=$K145)+('[2]HK 2023'!$A$6:$A$205=$L145)+('[2]HK 2023'!$A$6:$A$205=$M145)+('[2]HK 2023'!$A$6:$A$205=$N145),('[2]HK 2023'!$H$6:$H$205))</f>
        <v>3175871</v>
      </c>
      <c r="R145" s="183">
        <f t="shared" si="15"/>
        <v>3.8785631205655202E-2</v>
      </c>
      <c r="S145" s="3"/>
      <c r="T145" s="3"/>
      <c r="U145" s="2"/>
      <c r="V145" s="2"/>
    </row>
    <row r="146" spans="9:22" ht="15.6">
      <c r="I146" s="200"/>
      <c r="J146" s="200"/>
      <c r="K146" s="200"/>
      <c r="L146" s="201"/>
      <c r="M146" s="201"/>
      <c r="N146" s="201">
        <v>521303</v>
      </c>
      <c r="O146" s="27" t="s">
        <v>96</v>
      </c>
      <c r="P146" s="42">
        <f>SUMPRODUCT(('[1]HK 2022'!$A$6:$A$224=$A146)+('[1]HK 2022'!$A$6:$A$224=$B146)+('[1]HK 2022'!$A$6:$A$224=$C146)+('[1]HK 2022'!$A$6:$A$224=$D146)+('[1]HK 2022'!$A$6:$A$224=$E146)+('[1]HK 2022'!$A$6:$A$224=$F146)+('[1]HK 2022'!$A$6:$A$224=$G146)+('[1]HK 2022'!$A$6:$A$224=$H146)+('[1]HK 2022'!$A$6:$A$224=$I146)+('[1]HK 2022'!$A$6:$A$224=$J146)+('[1]HK 2022'!$A$6:$A$224=$K146)+('[1]HK 2022'!$A$6:$A$224=$L146)+('[1]HK 2022'!$A$6:$A$224=$M146)+('[1]HK 2022'!$A$6:$A$224=$N146),('[1]HK 2022'!$H$6:$H$224))</f>
        <v>2185826</v>
      </c>
      <c r="Q146" s="42">
        <f>SUMPRODUCT(('[2]HK 2023'!$A$6:$A$205=$A146)+('[2]HK 2023'!$A$6:$A$205=$B146)+('[2]HK 2023'!$A$6:$A$205=$C146)+('[2]HK 2023'!$A$6:$A$205=$D146)+('[2]HK 2023'!$A$6:$A$205=$E146)+('[2]HK 2023'!$A$6:$A$205=$F146)+('[2]HK 2023'!$A$6:$A$205=$G146)+('[2]HK 2023'!$A$6:$A$205=$H146)+('[2]HK 2023'!$A$6:$A$205=$I146)+('[2]HK 2023'!$A$6:$A$205=$J146)+('[2]HK 2023'!$A$6:$A$205=$K146)+('[2]HK 2023'!$A$6:$A$205=$L146)+('[2]HK 2023'!$A$6:$A$205=$M146)+('[2]HK 2023'!$A$6:$A$205=$N146),('[2]HK 2023'!$H$6:$H$205))</f>
        <v>2297916</v>
      </c>
      <c r="R146" s="183">
        <f t="shared" si="15"/>
        <v>5.1280385538464639E-2</v>
      </c>
      <c r="S146" s="3"/>
      <c r="T146" s="3"/>
      <c r="U146" s="2"/>
      <c r="V146" s="2"/>
    </row>
    <row r="147" spans="9:22" ht="15.6">
      <c r="I147" s="200"/>
      <c r="J147" s="200"/>
      <c r="K147" s="200"/>
      <c r="L147" s="201"/>
      <c r="M147" s="201"/>
      <c r="N147" s="201">
        <v>521305</v>
      </c>
      <c r="O147" s="27" t="s">
        <v>97</v>
      </c>
      <c r="P147" s="42">
        <f>SUMPRODUCT(('[1]HK 2022'!$A$6:$A$224=$A147)+('[1]HK 2022'!$A$6:$A$224=$B147)+('[1]HK 2022'!$A$6:$A$224=$C147)+('[1]HK 2022'!$A$6:$A$224=$D147)+('[1]HK 2022'!$A$6:$A$224=$E147)+('[1]HK 2022'!$A$6:$A$224=$F147)+('[1]HK 2022'!$A$6:$A$224=$G147)+('[1]HK 2022'!$A$6:$A$224=$H147)+('[1]HK 2022'!$A$6:$A$224=$I147)+('[1]HK 2022'!$A$6:$A$224=$J147)+('[1]HK 2022'!$A$6:$A$224=$K147)+('[1]HK 2022'!$A$6:$A$224=$L147)+('[1]HK 2022'!$A$6:$A$224=$M147)+('[1]HK 2022'!$A$6:$A$224=$N147),('[1]HK 2022'!$H$6:$H$224))</f>
        <v>844090</v>
      </c>
      <c r="Q147" s="42">
        <f>SUMPRODUCT(('[2]HK 2023'!$A$6:$A$205=$A147)+('[2]HK 2023'!$A$6:$A$205=$B147)+('[2]HK 2023'!$A$6:$A$205=$C147)+('[2]HK 2023'!$A$6:$A$205=$D147)+('[2]HK 2023'!$A$6:$A$205=$E147)+('[2]HK 2023'!$A$6:$A$205=$F147)+('[2]HK 2023'!$A$6:$A$205=$G147)+('[2]HK 2023'!$A$6:$A$205=$H147)+('[2]HK 2023'!$A$6:$A$205=$I147)+('[2]HK 2023'!$A$6:$A$205=$J147)+('[2]HK 2023'!$A$6:$A$205=$K147)+('[2]HK 2023'!$A$6:$A$205=$L147)+('[2]HK 2023'!$A$6:$A$205=$M147)+('[2]HK 2023'!$A$6:$A$205=$N147),('[2]HK 2023'!$H$6:$H$205))</f>
        <v>890655</v>
      </c>
      <c r="R147" s="183">
        <f t="shared" si="15"/>
        <v>5.5165918326244831E-2</v>
      </c>
      <c r="S147" s="10"/>
      <c r="T147" s="10"/>
      <c r="U147" s="2"/>
      <c r="V147" s="2"/>
    </row>
    <row r="148" spans="9:22" ht="15.6">
      <c r="I148" s="200"/>
      <c r="J148" s="200"/>
      <c r="K148" s="200"/>
      <c r="L148" s="201"/>
      <c r="M148" s="201"/>
      <c r="N148" s="201">
        <v>521304</v>
      </c>
      <c r="O148" s="27" t="s">
        <v>98</v>
      </c>
      <c r="P148" s="42">
        <f>SUMPRODUCT(('[1]HK 2022'!$A$6:$A$224=$A148)+('[1]HK 2022'!$A$6:$A$224=$B148)+('[1]HK 2022'!$A$6:$A$224=$C148)+('[1]HK 2022'!$A$6:$A$224=$D148)+('[1]HK 2022'!$A$6:$A$224=$E148)+('[1]HK 2022'!$A$6:$A$224=$F148)+('[1]HK 2022'!$A$6:$A$224=$G148)+('[1]HK 2022'!$A$6:$A$224=$H148)+('[1]HK 2022'!$A$6:$A$224=$I148)+('[1]HK 2022'!$A$6:$A$224=$J148)+('[1]HK 2022'!$A$6:$A$224=$K148)+('[1]HK 2022'!$A$6:$A$224=$L148)+('[1]HK 2022'!$A$6:$A$224=$M148)+('[1]HK 2022'!$A$6:$A$224=$N148),('[1]HK 2022'!$H$6:$H$224))</f>
        <v>410660</v>
      </c>
      <c r="Q148" s="42">
        <f>SUMPRODUCT(('[2]HK 2023'!$A$6:$A$205=$A148)+('[2]HK 2023'!$A$6:$A$205=$B148)+('[2]HK 2023'!$A$6:$A$205=$C148)+('[2]HK 2023'!$A$6:$A$205=$D148)+('[2]HK 2023'!$A$6:$A$205=$E148)+('[2]HK 2023'!$A$6:$A$205=$F148)+('[2]HK 2023'!$A$6:$A$205=$G148)+('[2]HK 2023'!$A$6:$A$205=$H148)+('[2]HK 2023'!$A$6:$A$205=$I148)+('[2]HK 2023'!$A$6:$A$205=$J148)+('[2]HK 2023'!$A$6:$A$205=$K148)+('[2]HK 2023'!$A$6:$A$205=$L148)+('[2]HK 2023'!$A$6:$A$205=$M148)+('[2]HK 2023'!$A$6:$A$205=$N148),('[2]HK 2023'!$H$6:$H$205))</f>
        <v>669276</v>
      </c>
      <c r="R148" s="183">
        <f t="shared" si="15"/>
        <v>0.62975697657429508</v>
      </c>
      <c r="S148" s="10"/>
      <c r="T148" s="10"/>
      <c r="U148" s="2"/>
      <c r="V148" s="2"/>
    </row>
    <row r="149" spans="9:22" ht="15.6">
      <c r="I149" s="200"/>
      <c r="J149" s="200"/>
      <c r="K149" s="200"/>
      <c r="L149" s="201">
        <v>521338</v>
      </c>
      <c r="M149" s="201">
        <v>521339</v>
      </c>
      <c r="N149" s="201">
        <v>521330</v>
      </c>
      <c r="O149" s="17" t="s">
        <v>35</v>
      </c>
      <c r="P149" s="42">
        <f>SUMPRODUCT(('[1]HK 2022'!$A$6:$A$224=$A149)+('[1]HK 2022'!$A$6:$A$224=$B149)+('[1]HK 2022'!$A$6:$A$224=$C149)+('[1]HK 2022'!$A$6:$A$224=$D149)+('[1]HK 2022'!$A$6:$A$224=$E149)+('[1]HK 2022'!$A$6:$A$224=$F149)+('[1]HK 2022'!$A$6:$A$224=$G149)+('[1]HK 2022'!$A$6:$A$224=$H149)+('[1]HK 2022'!$A$6:$A$224=$I149)+('[1]HK 2022'!$A$6:$A$224=$J149)+('[1]HK 2022'!$A$6:$A$224=$K149)+('[1]HK 2022'!$A$6:$A$224=$L149)+('[1]HK 2022'!$A$6:$A$224=$M149)+('[1]HK 2022'!$A$6:$A$224=$N149),('[1]HK 2022'!$H$6:$H$224))</f>
        <v>252036</v>
      </c>
      <c r="Q149" s="42">
        <f>SUMPRODUCT(('[2]HK 2023'!$A$6:$A$205=$A149)+('[2]HK 2023'!$A$6:$A$205=$B149)+('[2]HK 2023'!$A$6:$A$205=$C149)+('[2]HK 2023'!$A$6:$A$205=$D149)+('[2]HK 2023'!$A$6:$A$205=$E149)+('[2]HK 2023'!$A$6:$A$205=$F149)+('[2]HK 2023'!$A$6:$A$205=$G149)+('[2]HK 2023'!$A$6:$A$205=$H149)+('[2]HK 2023'!$A$6:$A$205=$I149)+('[2]HK 2023'!$A$6:$A$205=$J149)+('[2]HK 2023'!$A$6:$A$205=$K149)+('[2]HK 2023'!$A$6:$A$205=$L149)+('[2]HK 2023'!$A$6:$A$205=$M149)+('[2]HK 2023'!$A$6:$A$205=$N149),('[2]HK 2023'!$H$6:$H$205))</f>
        <v>226761</v>
      </c>
      <c r="R149" s="183">
        <f t="shared" si="15"/>
        <v>-0.10028329286292434</v>
      </c>
      <c r="S149" s="9"/>
      <c r="T149" s="9"/>
      <c r="U149" s="2"/>
      <c r="V149" s="2"/>
    </row>
    <row r="150" spans="9:22" ht="15.6">
      <c r="I150" s="200"/>
      <c r="J150" s="200"/>
      <c r="K150" s="200"/>
      <c r="L150" s="201"/>
      <c r="M150" s="201"/>
      <c r="N150" s="201">
        <v>521315</v>
      </c>
      <c r="O150" s="27" t="s">
        <v>160</v>
      </c>
      <c r="P150" s="42">
        <f>SUMPRODUCT(('[1]HK 2022'!$A$6:$A$224=$A150)+('[1]HK 2022'!$A$6:$A$224=$B150)+('[1]HK 2022'!$A$6:$A$224=$C150)+('[1]HK 2022'!$A$6:$A$224=$D150)+('[1]HK 2022'!$A$6:$A$224=$E150)+('[1]HK 2022'!$A$6:$A$224=$F150)+('[1]HK 2022'!$A$6:$A$224=$G150)+('[1]HK 2022'!$A$6:$A$224=$H150)+('[1]HK 2022'!$A$6:$A$224=$I150)+('[1]HK 2022'!$A$6:$A$224=$J150)+('[1]HK 2022'!$A$6:$A$224=$K150)+('[1]HK 2022'!$A$6:$A$224=$L150)+('[1]HK 2022'!$A$6:$A$224=$M150)+('[1]HK 2022'!$A$6:$A$224=$N150),('[1]HK 2022'!$H$6:$H$224))</f>
        <v>199700</v>
      </c>
      <c r="Q150" s="42">
        <f>SUMPRODUCT(('[2]HK 2023'!$A$6:$A$205=$A150)+('[2]HK 2023'!$A$6:$A$205=$B150)+('[2]HK 2023'!$A$6:$A$205=$C150)+('[2]HK 2023'!$A$6:$A$205=$D150)+('[2]HK 2023'!$A$6:$A$205=$E150)+('[2]HK 2023'!$A$6:$A$205=$F150)+('[2]HK 2023'!$A$6:$A$205=$G150)+('[2]HK 2023'!$A$6:$A$205=$H150)+('[2]HK 2023'!$A$6:$A$205=$I150)+('[2]HK 2023'!$A$6:$A$205=$J150)+('[2]HK 2023'!$A$6:$A$205=$K150)+('[2]HK 2023'!$A$6:$A$205=$L150)+('[2]HK 2023'!$A$6:$A$205=$M150)+('[2]HK 2023'!$A$6:$A$205=$N150),('[2]HK 2023'!$H$6:$H$205))</f>
        <v>122880</v>
      </c>
      <c r="R150" s="183">
        <f t="shared" si="15"/>
        <v>-0.38467701552328493</v>
      </c>
      <c r="S150" s="9"/>
      <c r="T150" s="9"/>
      <c r="U150" s="2"/>
      <c r="V150" s="2"/>
    </row>
    <row r="151" spans="9:22" ht="15.6">
      <c r="I151" s="200"/>
      <c r="J151" s="200"/>
      <c r="K151" s="200"/>
      <c r="L151" s="201"/>
      <c r="M151" s="201"/>
      <c r="N151" s="201">
        <v>521320</v>
      </c>
      <c r="O151" s="27" t="s">
        <v>137</v>
      </c>
      <c r="P151" s="42">
        <f>SUMPRODUCT(('[1]HK 2022'!$A$6:$A$224=$A151)+('[1]HK 2022'!$A$6:$A$224=$B151)+('[1]HK 2022'!$A$6:$A$224=$C151)+('[1]HK 2022'!$A$6:$A$224=$D151)+('[1]HK 2022'!$A$6:$A$224=$E151)+('[1]HK 2022'!$A$6:$A$224=$F151)+('[1]HK 2022'!$A$6:$A$224=$G151)+('[1]HK 2022'!$A$6:$A$224=$H151)+('[1]HK 2022'!$A$6:$A$224=$I151)+('[1]HK 2022'!$A$6:$A$224=$J151)+('[1]HK 2022'!$A$6:$A$224=$K151)+('[1]HK 2022'!$A$6:$A$224=$L151)+('[1]HK 2022'!$A$6:$A$224=$M151)+('[1]HK 2022'!$A$6:$A$224=$N151),('[1]HK 2022'!$H$6:$H$224))</f>
        <v>0</v>
      </c>
      <c r="Q151" s="42">
        <f>SUMPRODUCT(('[2]HK 2023'!$A$6:$A$205=$A151)+('[2]HK 2023'!$A$6:$A$205=$B151)+('[2]HK 2023'!$A$6:$A$205=$C151)+('[2]HK 2023'!$A$6:$A$205=$D151)+('[2]HK 2023'!$A$6:$A$205=$E151)+('[2]HK 2023'!$A$6:$A$205=$F151)+('[2]HK 2023'!$A$6:$A$205=$G151)+('[2]HK 2023'!$A$6:$A$205=$H151)+('[2]HK 2023'!$A$6:$A$205=$I151)+('[2]HK 2023'!$A$6:$A$205=$J151)+('[2]HK 2023'!$A$6:$A$205=$K151)+('[2]HK 2023'!$A$6:$A$205=$L151)+('[2]HK 2023'!$A$6:$A$205=$M151)+('[2]HK 2023'!$A$6:$A$205=$N151),('[2]HK 2023'!$H$6:$H$205))</f>
        <v>107253</v>
      </c>
      <c r="R151" s="183">
        <f t="shared" si="15"/>
        <v>1</v>
      </c>
      <c r="S151" s="3"/>
      <c r="T151" s="3"/>
      <c r="U151" s="2"/>
      <c r="V151" s="2"/>
    </row>
    <row r="152" spans="9:22" ht="15.6">
      <c r="I152" s="200"/>
      <c r="J152" s="200"/>
      <c r="K152" s="200"/>
      <c r="L152" s="201"/>
      <c r="M152" s="201">
        <v>521316</v>
      </c>
      <c r="N152" s="201">
        <v>521317</v>
      </c>
      <c r="O152" s="27" t="s">
        <v>135</v>
      </c>
      <c r="P152" s="42">
        <f>SUMPRODUCT(('[1]HK 2022'!$A$6:$A$224=$A152)+('[1]HK 2022'!$A$6:$A$224=$B152)+('[1]HK 2022'!$A$6:$A$224=$C152)+('[1]HK 2022'!$A$6:$A$224=$D152)+('[1]HK 2022'!$A$6:$A$224=$E152)+('[1]HK 2022'!$A$6:$A$224=$F152)+('[1]HK 2022'!$A$6:$A$224=$G152)+('[1]HK 2022'!$A$6:$A$224=$H152)+('[1]HK 2022'!$A$6:$A$224=$I152)+('[1]HK 2022'!$A$6:$A$224=$J152)+('[1]HK 2022'!$A$6:$A$224=$K152)+('[1]HK 2022'!$A$6:$A$224=$L152)+('[1]HK 2022'!$A$6:$A$224=$M152)+('[1]HK 2022'!$A$6:$A$224=$N152),('[1]HK 2022'!$H$6:$H$224))</f>
        <v>0</v>
      </c>
      <c r="Q152" s="42">
        <f>SUMPRODUCT(('[2]HK 2023'!$A$6:$A$205=$A152)+('[2]HK 2023'!$A$6:$A$205=$B152)+('[2]HK 2023'!$A$6:$A$205=$C152)+('[2]HK 2023'!$A$6:$A$205=$D152)+('[2]HK 2023'!$A$6:$A$205=$E152)+('[2]HK 2023'!$A$6:$A$205=$F152)+('[2]HK 2023'!$A$6:$A$205=$G152)+('[2]HK 2023'!$A$6:$A$205=$H152)+('[2]HK 2023'!$A$6:$A$205=$I152)+('[2]HK 2023'!$A$6:$A$205=$J152)+('[2]HK 2023'!$A$6:$A$205=$K152)+('[2]HK 2023'!$A$6:$A$205=$L152)+('[2]HK 2023'!$A$6:$A$205=$M152)+('[2]HK 2023'!$A$6:$A$205=$N152),('[2]HK 2023'!$H$6:$H$205))</f>
        <v>74400</v>
      </c>
      <c r="R152" s="183">
        <f t="shared" si="15"/>
        <v>1</v>
      </c>
      <c r="S152" s="9"/>
      <c r="T152" s="9"/>
      <c r="U152" s="2"/>
      <c r="V152" s="2"/>
    </row>
    <row r="153" spans="9:22" ht="15.6">
      <c r="I153" s="200"/>
      <c r="J153" s="200"/>
      <c r="K153" s="200"/>
      <c r="L153" s="201"/>
      <c r="M153" s="201"/>
      <c r="N153" s="201">
        <v>521311</v>
      </c>
      <c r="O153" s="17" t="s">
        <v>34</v>
      </c>
      <c r="P153" s="42">
        <f>SUMPRODUCT(('[1]HK 2022'!$A$6:$A$224=$A153)+('[1]HK 2022'!$A$6:$A$224=$B153)+('[1]HK 2022'!$A$6:$A$224=$C153)+('[1]HK 2022'!$A$6:$A$224=$D153)+('[1]HK 2022'!$A$6:$A$224=$E153)+('[1]HK 2022'!$A$6:$A$224=$F153)+('[1]HK 2022'!$A$6:$A$224=$G153)+('[1]HK 2022'!$A$6:$A$224=$H153)+('[1]HK 2022'!$A$6:$A$224=$I153)+('[1]HK 2022'!$A$6:$A$224=$J153)+('[1]HK 2022'!$A$6:$A$224=$K153)+('[1]HK 2022'!$A$6:$A$224=$L153)+('[1]HK 2022'!$A$6:$A$224=$M153)+('[1]HK 2022'!$A$6:$A$224=$N153),('[1]HK 2022'!$H$6:$H$224))</f>
        <v>65346</v>
      </c>
      <c r="Q153" s="42">
        <f>SUMPRODUCT(('[2]HK 2023'!$A$6:$A$205=$A153)+('[2]HK 2023'!$A$6:$A$205=$B153)+('[2]HK 2023'!$A$6:$A$205=$C153)+('[2]HK 2023'!$A$6:$A$205=$D153)+('[2]HK 2023'!$A$6:$A$205=$E153)+('[2]HK 2023'!$A$6:$A$205=$F153)+('[2]HK 2023'!$A$6:$A$205=$G153)+('[2]HK 2023'!$A$6:$A$205=$H153)+('[2]HK 2023'!$A$6:$A$205=$I153)+('[2]HK 2023'!$A$6:$A$205=$J153)+('[2]HK 2023'!$A$6:$A$205=$K153)+('[2]HK 2023'!$A$6:$A$205=$L153)+('[2]HK 2023'!$A$6:$A$205=$M153)+('[2]HK 2023'!$A$6:$A$205=$N153),('[2]HK 2023'!$H$6:$H$205))</f>
        <v>45958</v>
      </c>
      <c r="R153" s="183">
        <f t="shared" si="15"/>
        <v>-0.29669757904079819</v>
      </c>
      <c r="S153" s="3"/>
      <c r="T153" s="3"/>
      <c r="U153" s="2"/>
      <c r="V153" s="2"/>
    </row>
    <row r="154" spans="9:22" ht="15.6">
      <c r="I154" s="200"/>
      <c r="J154" s="200"/>
      <c r="K154" s="200"/>
      <c r="L154" s="201"/>
      <c r="M154" s="201"/>
      <c r="N154" s="201">
        <v>521310</v>
      </c>
      <c r="O154" s="27" t="s">
        <v>33</v>
      </c>
      <c r="P154" s="42">
        <f>SUMPRODUCT(('[1]HK 2022'!$A$6:$A$224=$A154)+('[1]HK 2022'!$A$6:$A$224=$B154)+('[1]HK 2022'!$A$6:$A$224=$C154)+('[1]HK 2022'!$A$6:$A$224=$D154)+('[1]HK 2022'!$A$6:$A$224=$E154)+('[1]HK 2022'!$A$6:$A$224=$F154)+('[1]HK 2022'!$A$6:$A$224=$G154)+('[1]HK 2022'!$A$6:$A$224=$H154)+('[1]HK 2022'!$A$6:$A$224=$I154)+('[1]HK 2022'!$A$6:$A$224=$J154)+('[1]HK 2022'!$A$6:$A$224=$K154)+('[1]HK 2022'!$A$6:$A$224=$L154)+('[1]HK 2022'!$A$6:$A$224=$M154)+('[1]HK 2022'!$A$6:$A$224=$N154),('[1]HK 2022'!$H$6:$H$224))</f>
        <v>45000</v>
      </c>
      <c r="Q154" s="42">
        <f>SUMPRODUCT(('[2]HK 2023'!$A$6:$A$205=$A154)+('[2]HK 2023'!$A$6:$A$205=$B154)+('[2]HK 2023'!$A$6:$A$205=$C154)+('[2]HK 2023'!$A$6:$A$205=$D154)+('[2]HK 2023'!$A$6:$A$205=$E154)+('[2]HK 2023'!$A$6:$A$205=$F154)+('[2]HK 2023'!$A$6:$A$205=$G154)+('[2]HK 2023'!$A$6:$A$205=$H154)+('[2]HK 2023'!$A$6:$A$205=$I154)+('[2]HK 2023'!$A$6:$A$205=$J154)+('[2]HK 2023'!$A$6:$A$205=$K154)+('[2]HK 2023'!$A$6:$A$205=$L154)+('[2]HK 2023'!$A$6:$A$205=$M154)+('[2]HK 2023'!$A$6:$A$205=$N154),('[2]HK 2023'!$H$6:$H$205))</f>
        <v>41250</v>
      </c>
      <c r="R154" s="183">
        <f t="shared" si="15"/>
        <v>-8.3333333333333329E-2</v>
      </c>
      <c r="S154" s="10"/>
      <c r="T154" s="10"/>
      <c r="U154" s="2"/>
      <c r="V154" s="2"/>
    </row>
    <row r="155" spans="9:22" ht="15.6">
      <c r="I155" s="200"/>
      <c r="J155" s="200"/>
      <c r="K155" s="200"/>
      <c r="L155" s="201"/>
      <c r="M155" s="201">
        <v>521312</v>
      </c>
      <c r="N155" s="201">
        <v>521313</v>
      </c>
      <c r="O155" s="27" t="s">
        <v>136</v>
      </c>
      <c r="P155" s="42">
        <f>SUMPRODUCT(('[1]HK 2022'!$A$6:$A$224=$A155)+('[1]HK 2022'!$A$6:$A$224=$B155)+('[1]HK 2022'!$A$6:$A$224=$C155)+('[1]HK 2022'!$A$6:$A$224=$D155)+('[1]HK 2022'!$A$6:$A$224=$E155)+('[1]HK 2022'!$A$6:$A$224=$F155)+('[1]HK 2022'!$A$6:$A$224=$G155)+('[1]HK 2022'!$A$6:$A$224=$H155)+('[1]HK 2022'!$A$6:$A$224=$I155)+('[1]HK 2022'!$A$6:$A$224=$J155)+('[1]HK 2022'!$A$6:$A$224=$K155)+('[1]HK 2022'!$A$6:$A$224=$L155)+('[1]HK 2022'!$A$6:$A$224=$M155)+('[1]HK 2022'!$A$6:$A$224=$N155),('[1]HK 2022'!$H$6:$H$224))</f>
        <v>12964</v>
      </c>
      <c r="Q155" s="42">
        <f>SUMPRODUCT(('[2]HK 2023'!$A$6:$A$205=$A155)+('[2]HK 2023'!$A$6:$A$205=$B155)+('[2]HK 2023'!$A$6:$A$205=$C155)+('[2]HK 2023'!$A$6:$A$205=$D155)+('[2]HK 2023'!$A$6:$A$205=$E155)+('[2]HK 2023'!$A$6:$A$205=$F155)+('[2]HK 2023'!$A$6:$A$205=$G155)+('[2]HK 2023'!$A$6:$A$205=$H155)+('[2]HK 2023'!$A$6:$A$205=$I155)+('[2]HK 2023'!$A$6:$A$205=$J155)+('[2]HK 2023'!$A$6:$A$205=$K155)+('[2]HK 2023'!$A$6:$A$205=$L155)+('[2]HK 2023'!$A$6:$A$205=$M155)+('[2]HK 2023'!$A$6:$A$205=$N155),('[2]HK 2023'!$H$6:$H$205))</f>
        <v>35842</v>
      </c>
      <c r="R155" s="183">
        <f t="shared" si="15"/>
        <v>1.7647331070657204</v>
      </c>
      <c r="S155" s="9"/>
      <c r="T155" s="9"/>
      <c r="U155" s="2"/>
      <c r="V155" s="2"/>
    </row>
    <row r="156" spans="9:22" ht="15.6">
      <c r="I156" s="200"/>
      <c r="J156" s="200"/>
      <c r="K156" s="200"/>
      <c r="L156" s="201"/>
      <c r="M156" s="201"/>
      <c r="N156" s="201">
        <v>521307</v>
      </c>
      <c r="O156" s="27" t="s">
        <v>99</v>
      </c>
      <c r="P156" s="42">
        <f>SUMPRODUCT(('[1]HK 2022'!$A$6:$A$224=$A156)+('[1]HK 2022'!$A$6:$A$224=$B156)+('[1]HK 2022'!$A$6:$A$224=$C156)+('[1]HK 2022'!$A$6:$A$224=$D156)+('[1]HK 2022'!$A$6:$A$224=$E156)+('[1]HK 2022'!$A$6:$A$224=$F156)+('[1]HK 2022'!$A$6:$A$224=$G156)+('[1]HK 2022'!$A$6:$A$224=$H156)+('[1]HK 2022'!$A$6:$A$224=$I156)+('[1]HK 2022'!$A$6:$A$224=$J156)+('[1]HK 2022'!$A$6:$A$224=$K156)+('[1]HK 2022'!$A$6:$A$224=$L156)+('[1]HK 2022'!$A$6:$A$224=$M156)+('[1]HK 2022'!$A$6:$A$224=$N156),('[1]HK 2022'!$H$6:$H$224))</f>
        <v>5000</v>
      </c>
      <c r="Q156" s="42">
        <f>SUMPRODUCT(('[2]HK 2023'!$A$6:$A$205=$A156)+('[2]HK 2023'!$A$6:$A$205=$B156)+('[2]HK 2023'!$A$6:$A$205=$C156)+('[2]HK 2023'!$A$6:$A$205=$D156)+('[2]HK 2023'!$A$6:$A$205=$E156)+('[2]HK 2023'!$A$6:$A$205=$F156)+('[2]HK 2023'!$A$6:$A$205=$G156)+('[2]HK 2023'!$A$6:$A$205=$H156)+('[2]HK 2023'!$A$6:$A$205=$I156)+('[2]HK 2023'!$A$6:$A$205=$J156)+('[2]HK 2023'!$A$6:$A$205=$K156)+('[2]HK 2023'!$A$6:$A$205=$L156)+('[2]HK 2023'!$A$6:$A$205=$M156)+('[2]HK 2023'!$A$6:$A$205=$N156),('[2]HK 2023'!$H$6:$H$205))</f>
        <v>6300</v>
      </c>
      <c r="R156" s="183">
        <f t="shared" si="15"/>
        <v>0.26</v>
      </c>
      <c r="S156" s="9"/>
      <c r="T156" s="9"/>
      <c r="U156" s="2"/>
      <c r="V156" s="2"/>
    </row>
    <row r="157" spans="9:22" ht="15.6">
      <c r="I157" s="200"/>
      <c r="J157" s="200"/>
      <c r="K157" s="200"/>
      <c r="L157" s="201"/>
      <c r="M157" s="201"/>
      <c r="N157" s="201">
        <v>521340</v>
      </c>
      <c r="O157" s="17" t="s">
        <v>36</v>
      </c>
      <c r="P157" s="42">
        <f>SUMPRODUCT(('[1]HK 2022'!$A$6:$A$224=$A157)+('[1]HK 2022'!$A$6:$A$224=$B157)+('[1]HK 2022'!$A$6:$A$224=$C157)+('[1]HK 2022'!$A$6:$A$224=$D157)+('[1]HK 2022'!$A$6:$A$224=$E157)+('[1]HK 2022'!$A$6:$A$224=$F157)+('[1]HK 2022'!$A$6:$A$224=$G157)+('[1]HK 2022'!$A$6:$A$224=$H157)+('[1]HK 2022'!$A$6:$A$224=$I157)+('[1]HK 2022'!$A$6:$A$224=$J157)+('[1]HK 2022'!$A$6:$A$224=$K157)+('[1]HK 2022'!$A$6:$A$224=$L157)+('[1]HK 2022'!$A$6:$A$224=$M157)+('[1]HK 2022'!$A$6:$A$224=$N157),('[1]HK 2022'!$H$6:$H$224))</f>
        <v>1950</v>
      </c>
      <c r="Q157" s="42">
        <f>SUMPRODUCT(('[2]HK 2023'!$A$6:$A$205=$A157)+('[2]HK 2023'!$A$6:$A$205=$B157)+('[2]HK 2023'!$A$6:$A$205=$C157)+('[2]HK 2023'!$A$6:$A$205=$D157)+('[2]HK 2023'!$A$6:$A$205=$E157)+('[2]HK 2023'!$A$6:$A$205=$F157)+('[2]HK 2023'!$A$6:$A$205=$G157)+('[2]HK 2023'!$A$6:$A$205=$H157)+('[2]HK 2023'!$A$6:$A$205=$I157)+('[2]HK 2023'!$A$6:$A$205=$J157)+('[2]HK 2023'!$A$6:$A$205=$K157)+('[2]HK 2023'!$A$6:$A$205=$L157)+('[2]HK 2023'!$A$6:$A$205=$M157)+('[2]HK 2023'!$A$6:$A$205=$N157),('[2]HK 2023'!$H$6:$H$205))</f>
        <v>1430</v>
      </c>
      <c r="R157" s="183">
        <f t="shared" si="15"/>
        <v>-0.26666666666666666</v>
      </c>
      <c r="S157" s="10"/>
      <c r="T157" s="10"/>
      <c r="U157" s="2"/>
      <c r="V157" s="2"/>
    </row>
    <row r="158" spans="9:22" ht="15.6">
      <c r="I158" s="200"/>
      <c r="J158" s="200"/>
      <c r="K158" s="200"/>
      <c r="L158" s="201"/>
      <c r="M158" s="201">
        <v>521308</v>
      </c>
      <c r="N158" s="201">
        <v>521309</v>
      </c>
      <c r="O158" s="27" t="s">
        <v>92</v>
      </c>
      <c r="P158" s="42">
        <f>SUMPRODUCT(('[1]HK 2022'!$A$6:$A$224=$A158)+('[1]HK 2022'!$A$6:$A$224=$B158)+('[1]HK 2022'!$A$6:$A$224=$C158)+('[1]HK 2022'!$A$6:$A$224=$D158)+('[1]HK 2022'!$A$6:$A$224=$E158)+('[1]HK 2022'!$A$6:$A$224=$F158)+('[1]HK 2022'!$A$6:$A$224=$G158)+('[1]HK 2022'!$A$6:$A$224=$H158)+('[1]HK 2022'!$A$6:$A$224=$I158)+('[1]HK 2022'!$A$6:$A$224=$J158)+('[1]HK 2022'!$A$6:$A$224=$K158)+('[1]HK 2022'!$A$6:$A$224=$L158)+('[1]HK 2022'!$A$6:$A$224=$M158)+('[1]HK 2022'!$A$6:$A$224=$N158),('[1]HK 2022'!$H$6:$H$224))</f>
        <v>2567671</v>
      </c>
      <c r="Q158" s="42">
        <f>SUMPRODUCT(('[2]HK 2023'!$A$6:$A$205=$A158)+('[2]HK 2023'!$A$6:$A$205=$B158)+('[2]HK 2023'!$A$6:$A$205=$C158)+('[2]HK 2023'!$A$6:$A$205=$D158)+('[2]HK 2023'!$A$6:$A$205=$E158)+('[2]HK 2023'!$A$6:$A$205=$F158)+('[2]HK 2023'!$A$6:$A$205=$G158)+('[2]HK 2023'!$A$6:$A$205=$H158)+('[2]HK 2023'!$A$6:$A$205=$I158)+('[2]HK 2023'!$A$6:$A$205=$J158)+('[2]HK 2023'!$A$6:$A$205=$K158)+('[2]HK 2023'!$A$6:$A$205=$L158)+('[2]HK 2023'!$A$6:$A$205=$M158)+('[2]HK 2023'!$A$6:$A$205=$N158),('[2]HK 2023'!$H$6:$H$205))</f>
        <v>0</v>
      </c>
      <c r="R158" s="183">
        <f t="shared" si="15"/>
        <v>-1</v>
      </c>
      <c r="S158" s="3"/>
      <c r="T158" s="3"/>
      <c r="U158" s="2"/>
      <c r="V158" s="2"/>
    </row>
    <row r="159" spans="9:22" ht="15.6">
      <c r="I159" s="200"/>
      <c r="J159" s="200"/>
      <c r="K159" s="200"/>
      <c r="L159" s="201"/>
      <c r="M159" s="201">
        <v>521318</v>
      </c>
      <c r="N159" s="201">
        <v>521319</v>
      </c>
      <c r="O159" s="27" t="s">
        <v>161</v>
      </c>
      <c r="P159" s="42">
        <f>SUMPRODUCT(('[1]HK 2022'!$A$6:$A$224=$A159)+('[1]HK 2022'!$A$6:$A$224=$B159)+('[1]HK 2022'!$A$6:$A$224=$C159)+('[1]HK 2022'!$A$6:$A$224=$D159)+('[1]HK 2022'!$A$6:$A$224=$E159)+('[1]HK 2022'!$A$6:$A$224=$F159)+('[1]HK 2022'!$A$6:$A$224=$G159)+('[1]HK 2022'!$A$6:$A$224=$H159)+('[1]HK 2022'!$A$6:$A$224=$I159)+('[1]HK 2022'!$A$6:$A$224=$J159)+('[1]HK 2022'!$A$6:$A$224=$K159)+('[1]HK 2022'!$A$6:$A$224=$L159)+('[1]HK 2022'!$A$6:$A$224=$M159)+('[1]HK 2022'!$A$6:$A$224=$N159),('[1]HK 2022'!$H$6:$H$224))</f>
        <v>522400</v>
      </c>
      <c r="Q159" s="42">
        <f>SUMPRODUCT(('[2]HK 2023'!$A$6:$A$205=$A159)+('[2]HK 2023'!$A$6:$A$205=$B159)+('[2]HK 2023'!$A$6:$A$205=$C159)+('[2]HK 2023'!$A$6:$A$205=$D159)+('[2]HK 2023'!$A$6:$A$205=$E159)+('[2]HK 2023'!$A$6:$A$205=$F159)+('[2]HK 2023'!$A$6:$A$205=$G159)+('[2]HK 2023'!$A$6:$A$205=$H159)+('[2]HK 2023'!$A$6:$A$205=$I159)+('[2]HK 2023'!$A$6:$A$205=$J159)+('[2]HK 2023'!$A$6:$A$205=$K159)+('[2]HK 2023'!$A$6:$A$205=$L159)+('[2]HK 2023'!$A$6:$A$205=$M159)+('[2]HK 2023'!$A$6:$A$205=$N159),('[2]HK 2023'!$H$6:$H$205))</f>
        <v>0</v>
      </c>
      <c r="R159" s="183">
        <f t="shared" si="15"/>
        <v>-1</v>
      </c>
      <c r="S159" s="3"/>
      <c r="T159" s="3"/>
      <c r="U159" s="2"/>
      <c r="V159" s="2"/>
    </row>
    <row r="160" spans="9:22" ht="15.6" hidden="1" outlineLevel="1">
      <c r="I160" s="200"/>
      <c r="J160" s="200"/>
      <c r="K160" s="200"/>
      <c r="L160" s="201"/>
      <c r="M160" s="201"/>
      <c r="N160" s="201">
        <v>521347</v>
      </c>
      <c r="O160" s="27" t="s">
        <v>100</v>
      </c>
      <c r="P160" s="42">
        <f>SUMPRODUCT(('[1]HK 2022'!$A$6:$A$224=$A160)+('[1]HK 2022'!$A$6:$A$224=$B160)+('[1]HK 2022'!$A$6:$A$224=$C160)+('[1]HK 2022'!$A$6:$A$224=$D160)+('[1]HK 2022'!$A$6:$A$224=$E160)+('[1]HK 2022'!$A$6:$A$224=$F160)+('[1]HK 2022'!$A$6:$A$224=$G160)+('[1]HK 2022'!$A$6:$A$224=$H160)+('[1]HK 2022'!$A$6:$A$224=$I160)+('[1]HK 2022'!$A$6:$A$224=$J160)+('[1]HK 2022'!$A$6:$A$224=$K160)+('[1]HK 2022'!$A$6:$A$224=$L160)+('[1]HK 2022'!$A$6:$A$224=$M160)+('[1]HK 2022'!$A$6:$A$224=$N160),('[1]HK 2022'!$H$6:$H$224))</f>
        <v>0</v>
      </c>
      <c r="Q160" s="42">
        <f>SUMPRODUCT(('[2]HK 2023'!$A$6:$A$205=$A160)+('[2]HK 2023'!$A$6:$A$205=$B160)+('[2]HK 2023'!$A$6:$A$205=$C160)+('[2]HK 2023'!$A$6:$A$205=$D160)+('[2]HK 2023'!$A$6:$A$205=$E160)+('[2]HK 2023'!$A$6:$A$205=$F160)+('[2]HK 2023'!$A$6:$A$205=$G160)+('[2]HK 2023'!$A$6:$A$205=$H160)+('[2]HK 2023'!$A$6:$A$205=$I160)+('[2]HK 2023'!$A$6:$A$205=$J160)+('[2]HK 2023'!$A$6:$A$205=$K160)+('[2]HK 2023'!$A$6:$A$205=$L160)+('[2]HK 2023'!$A$6:$A$205=$M160)+('[2]HK 2023'!$A$6:$A$205=$N160),('[2]HK 2023'!$H$6:$H$205))</f>
        <v>0</v>
      </c>
      <c r="R160" s="183">
        <f t="shared" si="15"/>
        <v>0</v>
      </c>
      <c r="S160" s="9"/>
      <c r="T160" s="9"/>
      <c r="U160" s="2"/>
      <c r="V160" s="2"/>
    </row>
    <row r="161" spans="9:22" ht="15.6" collapsed="1">
      <c r="I161" s="200"/>
      <c r="J161" s="200"/>
      <c r="K161" s="200"/>
      <c r="L161" s="201"/>
      <c r="M161" s="201"/>
      <c r="N161" s="201">
        <v>521010</v>
      </c>
      <c r="O161" s="19" t="s">
        <v>134</v>
      </c>
      <c r="P161" s="43">
        <f>SUMPRODUCT(('[1]HK 2022'!$A$6:$A$224=$A161)+('[1]HK 2022'!$A$6:$A$224=$B161)+('[1]HK 2022'!$A$6:$A$224=$C161)+('[1]HK 2022'!$A$6:$A$224=$D161)+('[1]HK 2022'!$A$6:$A$224=$E161)+('[1]HK 2022'!$A$6:$A$224=$F161)+('[1]HK 2022'!$A$6:$A$224=$G161)+('[1]HK 2022'!$A$6:$A$224=$H161)+('[1]HK 2022'!$A$6:$A$224=$I161)+('[1]HK 2022'!$A$6:$A$224=$J161)+('[1]HK 2022'!$A$6:$A$224=$K161)+('[1]HK 2022'!$A$6:$A$224=$L161)+('[1]HK 2022'!$A$6:$A$224=$M161)+('[1]HK 2022'!$A$6:$A$224=$N161),('[1]HK 2022'!$H$6:$H$224))</f>
        <v>4071</v>
      </c>
      <c r="Q161" s="43">
        <f>SUMPRODUCT(('[2]HK 2023'!$A$6:$A$205=$A161)+('[2]HK 2023'!$A$6:$A$205=$B161)+('[2]HK 2023'!$A$6:$A$205=$C161)+('[2]HK 2023'!$A$6:$A$205=$D161)+('[2]HK 2023'!$A$6:$A$205=$E161)+('[2]HK 2023'!$A$6:$A$205=$F161)+('[2]HK 2023'!$A$6:$A$205=$G161)+('[2]HK 2023'!$A$6:$A$205=$H161)+('[2]HK 2023'!$A$6:$A$205=$I161)+('[2]HK 2023'!$A$6:$A$205=$J161)+('[2]HK 2023'!$A$6:$A$205=$K161)+('[2]HK 2023'!$A$6:$A$205=$L161)+('[2]HK 2023'!$A$6:$A$205=$M161)+('[2]HK 2023'!$A$6:$A$205=$N161),('[2]HK 2023'!$H$6:$H$205))</f>
        <v>0</v>
      </c>
      <c r="R161" s="172">
        <f t="shared" ref="R161" si="16">IF(AND(P161=0,Q161=0),0,IF(OR(ISBLANK(P161),P161=0),1,IF(ISBLANK(Q161),-1,(Q161-P161)/P161)))</f>
        <v>-1</v>
      </c>
      <c r="S161" s="3"/>
      <c r="T161" s="3"/>
      <c r="U161" s="2"/>
      <c r="V161" s="2"/>
    </row>
    <row r="162" spans="9:22" ht="15.6" hidden="1" outlineLevel="1">
      <c r="I162" s="200"/>
      <c r="J162" s="200"/>
      <c r="K162" s="200"/>
      <c r="L162" s="201"/>
      <c r="M162" s="201">
        <v>521012</v>
      </c>
      <c r="N162" s="201">
        <v>521015</v>
      </c>
      <c r="O162" s="19" t="s">
        <v>91</v>
      </c>
      <c r="P162" s="43">
        <f>SUMPRODUCT(('[1]HK 2022'!$A$6:$A$224=$A162)+('[1]HK 2022'!$A$6:$A$224=$B162)+('[1]HK 2022'!$A$6:$A$224=$C162)+('[1]HK 2022'!$A$6:$A$224=$D162)+('[1]HK 2022'!$A$6:$A$224=$E162)+('[1]HK 2022'!$A$6:$A$224=$F162)+('[1]HK 2022'!$A$6:$A$224=$G162)+('[1]HK 2022'!$A$6:$A$224=$H162)+('[1]HK 2022'!$A$6:$A$224=$I162)+('[1]HK 2022'!$A$6:$A$224=$J162)+('[1]HK 2022'!$A$6:$A$224=$K162)+('[1]HK 2022'!$A$6:$A$224=$L162)+('[1]HK 2022'!$A$6:$A$224=$M162)+('[1]HK 2022'!$A$6:$A$224=$N162),('[1]HK 2022'!$H$6:$H$224))</f>
        <v>0</v>
      </c>
      <c r="Q162" s="43">
        <f>SUMPRODUCT(('[2]HK 2023'!$A$6:$A$205=$A162)+('[2]HK 2023'!$A$6:$A$205=$B162)+('[2]HK 2023'!$A$6:$A$205=$C162)+('[2]HK 2023'!$A$6:$A$205=$D162)+('[2]HK 2023'!$A$6:$A$205=$E162)+('[2]HK 2023'!$A$6:$A$205=$F162)+('[2]HK 2023'!$A$6:$A$205=$G162)+('[2]HK 2023'!$A$6:$A$205=$H162)+('[2]HK 2023'!$A$6:$A$205=$I162)+('[2]HK 2023'!$A$6:$A$205=$J162)+('[2]HK 2023'!$A$6:$A$205=$K162)+('[2]HK 2023'!$A$6:$A$205=$L162)+('[2]HK 2023'!$A$6:$A$205=$M162)+('[2]HK 2023'!$A$6:$A$205=$N162),('[2]HK 2023'!$H$6:$H$205))</f>
        <v>0</v>
      </c>
      <c r="R162" s="172">
        <f t="shared" ref="R162" si="17">IF(AND(P162=0,Q162=0),0,IF(OR(ISBLANK(P162),P162=0),1,IF(ISBLANK(Q162),-1,(Q162-P162)/P162)))</f>
        <v>0</v>
      </c>
      <c r="S162" s="9"/>
      <c r="T162" s="9"/>
      <c r="U162" s="2"/>
      <c r="V162" s="2"/>
    </row>
    <row r="163" spans="9:22" ht="15.6" collapsed="1">
      <c r="I163" s="200"/>
      <c r="J163" s="200"/>
      <c r="K163" s="200"/>
      <c r="L163" s="201"/>
      <c r="M163" s="201"/>
      <c r="N163" s="201"/>
      <c r="O163" s="21"/>
      <c r="P163" s="44"/>
      <c r="Q163" s="44"/>
      <c r="R163" s="155"/>
      <c r="S163" s="11"/>
      <c r="T163" s="11"/>
      <c r="U163" s="2"/>
      <c r="V163" s="2"/>
    </row>
    <row r="164" spans="9:22" ht="18">
      <c r="I164" s="200"/>
      <c r="J164" s="200"/>
      <c r="K164" s="200"/>
      <c r="L164" s="201"/>
      <c r="M164" s="201"/>
      <c r="N164" s="201"/>
      <c r="O164" s="34" t="s">
        <v>119</v>
      </c>
      <c r="P164" s="48">
        <f>SUM(P165:P175)</f>
        <v>10178260</v>
      </c>
      <c r="Q164" s="48">
        <f>SUM(Q165:Q175)</f>
        <v>9291761</v>
      </c>
      <c r="R164" s="170">
        <f>IF(AND(P164=0,Q164=0),0,IF(OR(ISBLANK(P164),P164=0),1,IF(ISBLANK(Q164),-1,(Q164-P164)/P164)))</f>
        <v>-8.7097303468372786E-2</v>
      </c>
      <c r="S164" s="9"/>
      <c r="T164" s="9"/>
      <c r="U164" s="2"/>
      <c r="V164" s="2"/>
    </row>
    <row r="165" spans="9:22" ht="15.6">
      <c r="I165" s="200"/>
      <c r="J165" s="200"/>
      <c r="K165" s="200"/>
      <c r="L165" s="201"/>
      <c r="M165" s="201"/>
      <c r="N165" s="201"/>
      <c r="O165" s="17" t="s">
        <v>2</v>
      </c>
      <c r="P165" s="60"/>
      <c r="Q165" s="60"/>
      <c r="R165" s="174"/>
      <c r="S165" s="3"/>
      <c r="T165" s="3"/>
      <c r="U165" s="2"/>
      <c r="V165" s="2"/>
    </row>
    <row r="166" spans="9:22" ht="15.6">
      <c r="I166" s="200"/>
      <c r="J166" s="200"/>
      <c r="K166" s="200"/>
      <c r="L166" s="201"/>
      <c r="M166" s="201"/>
      <c r="N166" s="201">
        <v>524300</v>
      </c>
      <c r="O166" s="17" t="s">
        <v>39</v>
      </c>
      <c r="P166" s="42">
        <f>SUMPRODUCT(('[1]HK 2022'!$A$6:$A$224=$A166)+('[1]HK 2022'!$A$6:$A$224=$B166)+('[1]HK 2022'!$A$6:$A$224=$C166)+('[1]HK 2022'!$A$6:$A$224=$D166)+('[1]HK 2022'!$A$6:$A$224=$E166)+('[1]HK 2022'!$A$6:$A$224=$F166)+('[1]HK 2022'!$A$6:$A$224=$G166)+('[1]HK 2022'!$A$6:$A$224=$H166)+('[1]HK 2022'!$A$6:$A$224=$I166)+('[1]HK 2022'!$A$6:$A$224=$J166)+('[1]HK 2022'!$A$6:$A$224=$K166)+('[1]HK 2022'!$A$6:$A$224=$L166)+('[1]HK 2022'!$A$6:$A$224=$M166)+('[1]HK 2022'!$A$6:$A$224=$N166),('[1]HK 2022'!$H$6:$H$224))</f>
        <v>6817749.2599999998</v>
      </c>
      <c r="Q166" s="42">
        <f>SUMPRODUCT(('[2]HK 2023'!$A$6:$A$205=$A166)+('[2]HK 2023'!$A$6:$A$205=$B166)+('[2]HK 2023'!$A$6:$A$205=$C166)+('[2]HK 2023'!$A$6:$A$205=$D166)+('[2]HK 2023'!$A$6:$A$205=$E166)+('[2]HK 2023'!$A$6:$A$205=$F166)+('[2]HK 2023'!$A$6:$A$205=$G166)+('[2]HK 2023'!$A$6:$A$205=$H166)+('[2]HK 2023'!$A$6:$A$205=$I166)+('[2]HK 2023'!$A$6:$A$205=$J166)+('[2]HK 2023'!$A$6:$A$205=$K166)+('[2]HK 2023'!$A$6:$A$205=$L166)+('[2]HK 2023'!$A$6:$A$205=$M166)+('[2]HK 2023'!$A$6:$A$205=$N166),('[2]HK 2023'!$H$6:$H$205))</f>
        <v>6796921.5999999996</v>
      </c>
      <c r="R166" s="183">
        <f t="shared" ref="R166:R172" si="18">IF(AND(P166=0,Q166=0),0,IF(OR(ISBLANK(P166),P166=0),1,IF(ISBLANK(Q166),-1,(Q166-P166)/P166)))</f>
        <v>-3.0549172763212106E-3</v>
      </c>
      <c r="S166" s="9"/>
      <c r="T166" s="9"/>
      <c r="U166" s="2"/>
      <c r="V166" s="2"/>
    </row>
    <row r="167" spans="9:22" ht="15.6">
      <c r="I167" s="200"/>
      <c r="J167" s="200"/>
      <c r="K167" s="200"/>
      <c r="L167" s="201"/>
      <c r="M167" s="201"/>
      <c r="N167" s="201">
        <v>524310</v>
      </c>
      <c r="O167" s="27" t="s">
        <v>41</v>
      </c>
      <c r="P167" s="42">
        <f>SUMPRODUCT(('[1]HK 2022'!$A$6:$A$224=$A167)+('[1]HK 2022'!$A$6:$A$224=$B167)+('[1]HK 2022'!$A$6:$A$224=$C167)+('[1]HK 2022'!$A$6:$A$224=$D167)+('[1]HK 2022'!$A$6:$A$224=$E167)+('[1]HK 2022'!$A$6:$A$224=$F167)+('[1]HK 2022'!$A$6:$A$224=$G167)+('[1]HK 2022'!$A$6:$A$224=$H167)+('[1]HK 2022'!$A$6:$A$224=$I167)+('[1]HK 2022'!$A$6:$A$224=$J167)+('[1]HK 2022'!$A$6:$A$224=$K167)+('[1]HK 2022'!$A$6:$A$224=$L167)+('[1]HK 2022'!$A$6:$A$224=$M167)+('[1]HK 2022'!$A$6:$A$224=$N167),('[1]HK 2022'!$H$6:$H$224))</f>
        <v>2479347.81</v>
      </c>
      <c r="Q167" s="42">
        <f>SUMPRODUCT(('[2]HK 2023'!$A$6:$A$205=$A167)+('[2]HK 2023'!$A$6:$A$205=$B167)+('[2]HK 2023'!$A$6:$A$205=$C167)+('[2]HK 2023'!$A$6:$A$205=$D167)+('[2]HK 2023'!$A$6:$A$205=$E167)+('[2]HK 2023'!$A$6:$A$205=$F167)+('[2]HK 2023'!$A$6:$A$205=$G167)+('[2]HK 2023'!$A$6:$A$205=$H167)+('[2]HK 2023'!$A$6:$A$205=$I167)+('[2]HK 2023'!$A$6:$A$205=$J167)+('[2]HK 2023'!$A$6:$A$205=$K167)+('[2]HK 2023'!$A$6:$A$205=$L167)+('[2]HK 2023'!$A$6:$A$205=$M167)+('[2]HK 2023'!$A$6:$A$205=$N167),('[2]HK 2023'!$H$6:$H$205))</f>
        <v>2492710</v>
      </c>
      <c r="R167" s="183">
        <f t="shared" si="18"/>
        <v>5.3893971415006686E-3</v>
      </c>
      <c r="S167" s="9"/>
      <c r="T167" s="9"/>
      <c r="U167" s="2"/>
      <c r="V167" s="2"/>
    </row>
    <row r="168" spans="9:22" ht="15.6">
      <c r="I168" s="200"/>
      <c r="J168" s="200"/>
      <c r="K168" s="200">
        <v>524307</v>
      </c>
      <c r="L168" s="201">
        <v>524317</v>
      </c>
      <c r="M168" s="201">
        <v>524301</v>
      </c>
      <c r="N168" s="201">
        <v>524311</v>
      </c>
      <c r="O168" s="27" t="s">
        <v>102</v>
      </c>
      <c r="P168" s="42">
        <f>SUMPRODUCT(('[1]HK 2022'!$A$6:$A$224=$A168)+('[1]HK 2022'!$A$6:$A$224=$B168)+('[1]HK 2022'!$A$6:$A$224=$C168)+('[1]HK 2022'!$A$6:$A$224=$D168)+('[1]HK 2022'!$A$6:$A$224=$E168)+('[1]HK 2022'!$A$6:$A$224=$F168)+('[1]HK 2022'!$A$6:$A$224=$G168)+('[1]HK 2022'!$A$6:$A$224=$H168)+('[1]HK 2022'!$A$6:$A$224=$I168)+('[1]HK 2022'!$A$6:$A$224=$J168)+('[1]HK 2022'!$A$6:$A$224=$K168)+('[1]HK 2022'!$A$6:$A$224=$L168)+('[1]HK 2022'!$A$6:$A$224=$M168)+('[1]HK 2022'!$A$6:$A$224=$N168),('[1]HK 2022'!$H$6:$H$224))</f>
        <v>1690</v>
      </c>
      <c r="Q168" s="42">
        <f>SUMPRODUCT(('[2]HK 2023'!$A$6:$A$205=$A168)+('[2]HK 2023'!$A$6:$A$205=$B168)+('[2]HK 2023'!$A$6:$A$205=$C168)+('[2]HK 2023'!$A$6:$A$205=$D168)+('[2]HK 2023'!$A$6:$A$205=$E168)+('[2]HK 2023'!$A$6:$A$205=$F168)+('[2]HK 2023'!$A$6:$A$205=$G168)+('[2]HK 2023'!$A$6:$A$205=$H168)+('[2]HK 2023'!$A$6:$A$205=$I168)+('[2]HK 2023'!$A$6:$A$205=$J168)+('[2]HK 2023'!$A$6:$A$205=$K168)+('[2]HK 2023'!$A$6:$A$205=$L168)+('[2]HK 2023'!$A$6:$A$205=$M168)+('[2]HK 2023'!$A$6:$A$205=$N168),('[2]HK 2023'!$H$6:$H$205))</f>
        <v>2129.4</v>
      </c>
      <c r="R168" s="183">
        <f t="shared" si="18"/>
        <v>0.26000000000000006</v>
      </c>
      <c r="S168" s="3"/>
      <c r="T168" s="3"/>
      <c r="U168" s="2"/>
      <c r="V168" s="2"/>
    </row>
    <row r="169" spans="9:22" ht="15.6">
      <c r="I169" s="200"/>
      <c r="J169" s="200"/>
      <c r="K169" s="200"/>
      <c r="L169" s="201"/>
      <c r="M169" s="201">
        <v>524324</v>
      </c>
      <c r="N169" s="201">
        <v>524308</v>
      </c>
      <c r="O169" s="27" t="s">
        <v>40</v>
      </c>
      <c r="P169" s="42">
        <f>SUMPRODUCT(('[1]HK 2022'!$A$6:$A$224=$A169)+('[1]HK 2022'!$A$6:$A$224=$B169)+('[1]HK 2022'!$A$6:$A$224=$C169)+('[1]HK 2022'!$A$6:$A$224=$D169)+('[1]HK 2022'!$A$6:$A$224=$E169)+('[1]HK 2022'!$A$6:$A$224=$F169)+('[1]HK 2022'!$A$6:$A$224=$G169)+('[1]HK 2022'!$A$6:$A$224=$H169)+('[1]HK 2022'!$A$6:$A$224=$I169)+('[1]HK 2022'!$A$6:$A$224=$J169)+('[1]HK 2022'!$A$6:$A$224=$K169)+('[1]HK 2022'!$A$6:$A$224=$L169)+('[1]HK 2022'!$A$6:$A$224=$M169)+('[1]HK 2022'!$A$6:$A$224=$N169),('[1]HK 2022'!$H$6:$H$224))</f>
        <v>548499.68999999994</v>
      </c>
      <c r="Q169" s="42">
        <f>SUMPRODUCT(('[2]HK 2023'!$A$6:$A$205=$A169)+('[2]HK 2023'!$A$6:$A$205=$B169)+('[2]HK 2023'!$A$6:$A$205=$C169)+('[2]HK 2023'!$A$6:$A$205=$D169)+('[2]HK 2023'!$A$6:$A$205=$E169)+('[2]HK 2023'!$A$6:$A$205=$F169)+('[2]HK 2023'!$A$6:$A$205=$G169)+('[2]HK 2023'!$A$6:$A$205=$H169)+('[2]HK 2023'!$A$6:$A$205=$I169)+('[2]HK 2023'!$A$6:$A$205=$J169)+('[2]HK 2023'!$A$6:$A$205=$K169)+('[2]HK 2023'!$A$6:$A$205=$L169)+('[2]HK 2023'!$A$6:$A$205=$M169)+('[2]HK 2023'!$A$6:$A$205=$N169),('[2]HK 2023'!$H$6:$H$205))</f>
        <v>0</v>
      </c>
      <c r="R169" s="183">
        <f t="shared" si="18"/>
        <v>-1</v>
      </c>
      <c r="S169" s="9"/>
      <c r="T169" s="9"/>
      <c r="U169" s="2"/>
      <c r="V169" s="2"/>
    </row>
    <row r="170" spans="9:22" ht="15.6">
      <c r="I170" s="200"/>
      <c r="J170" s="200"/>
      <c r="K170" s="200"/>
      <c r="L170" s="201"/>
      <c r="M170" s="201">
        <v>524325</v>
      </c>
      <c r="N170" s="201">
        <v>524318</v>
      </c>
      <c r="O170" s="17" t="s">
        <v>42</v>
      </c>
      <c r="P170" s="42">
        <f>SUMPRODUCT(('[1]HK 2022'!$A$6:$A$224=$A170)+('[1]HK 2022'!$A$6:$A$224=$B170)+('[1]HK 2022'!$A$6:$A$224=$C170)+('[1]HK 2022'!$A$6:$A$224=$D170)+('[1]HK 2022'!$A$6:$A$224=$E170)+('[1]HK 2022'!$A$6:$A$224=$F170)+('[1]HK 2022'!$A$6:$A$224=$G170)+('[1]HK 2022'!$A$6:$A$224=$H170)+('[1]HK 2022'!$A$6:$A$224=$I170)+('[1]HK 2022'!$A$6:$A$224=$J170)+('[1]HK 2022'!$A$6:$A$224=$K170)+('[1]HK 2022'!$A$6:$A$224=$L170)+('[1]HK 2022'!$A$6:$A$224=$M170)+('[1]HK 2022'!$A$6:$A$224=$N170),('[1]HK 2022'!$H$6:$H$224))</f>
        <v>199052.31</v>
      </c>
      <c r="Q170" s="42">
        <f>SUMPRODUCT(('[2]HK 2023'!$A$6:$A$205=$A170)+('[2]HK 2023'!$A$6:$A$205=$B170)+('[2]HK 2023'!$A$6:$A$205=$C170)+('[2]HK 2023'!$A$6:$A$205=$D170)+('[2]HK 2023'!$A$6:$A$205=$E170)+('[2]HK 2023'!$A$6:$A$205=$F170)+('[2]HK 2023'!$A$6:$A$205=$G170)+('[2]HK 2023'!$A$6:$A$205=$H170)+('[2]HK 2023'!$A$6:$A$205=$I170)+('[2]HK 2023'!$A$6:$A$205=$J170)+('[2]HK 2023'!$A$6:$A$205=$K170)+('[2]HK 2023'!$A$6:$A$205=$L170)+('[2]HK 2023'!$A$6:$A$205=$M170)+('[2]HK 2023'!$A$6:$A$205=$N170),('[2]HK 2023'!$H$6:$H$205))</f>
        <v>0</v>
      </c>
      <c r="R170" s="183">
        <f t="shared" si="18"/>
        <v>-1</v>
      </c>
      <c r="S170" s="3"/>
      <c r="T170" s="3"/>
      <c r="U170" s="2"/>
      <c r="V170" s="2"/>
    </row>
    <row r="171" spans="9:22" ht="15.6">
      <c r="I171" s="200"/>
      <c r="J171" s="200"/>
      <c r="K171" s="200"/>
      <c r="L171" s="201"/>
      <c r="M171" s="201">
        <v>524309</v>
      </c>
      <c r="N171" s="201">
        <v>524319</v>
      </c>
      <c r="O171" s="27" t="s">
        <v>101</v>
      </c>
      <c r="P171" s="42">
        <f>SUMPRODUCT(('[1]HK 2022'!$A$6:$A$224=$A171)+('[1]HK 2022'!$A$6:$A$224=$B171)+('[1]HK 2022'!$A$6:$A$224=$C171)+('[1]HK 2022'!$A$6:$A$224=$D171)+('[1]HK 2022'!$A$6:$A$224=$E171)+('[1]HK 2022'!$A$6:$A$224=$F171)+('[1]HK 2022'!$A$6:$A$224=$G171)+('[1]HK 2022'!$A$6:$A$224=$H171)+('[1]HK 2022'!$A$6:$A$224=$I171)+('[1]HK 2022'!$A$6:$A$224=$J171)+('[1]HK 2022'!$A$6:$A$224=$K171)+('[1]HK 2022'!$A$6:$A$224=$L171)+('[1]HK 2022'!$A$6:$A$224=$M171)+('[1]HK 2022'!$A$6:$A$224=$N171),('[1]HK 2022'!$H$6:$H$224))</f>
        <v>131920.93</v>
      </c>
      <c r="Q171" s="42">
        <f>SUMPRODUCT(('[2]HK 2023'!$A$6:$A$205=$A171)+('[2]HK 2023'!$A$6:$A$205=$B171)+('[2]HK 2023'!$A$6:$A$205=$C171)+('[2]HK 2023'!$A$6:$A$205=$D171)+('[2]HK 2023'!$A$6:$A$205=$E171)+('[2]HK 2023'!$A$6:$A$205=$F171)+('[2]HK 2023'!$A$6:$A$205=$G171)+('[2]HK 2023'!$A$6:$A$205=$H171)+('[2]HK 2023'!$A$6:$A$205=$I171)+('[2]HK 2023'!$A$6:$A$205=$J171)+('[2]HK 2023'!$A$6:$A$205=$K171)+('[2]HK 2023'!$A$6:$A$205=$L171)+('[2]HK 2023'!$A$6:$A$205=$M171)+('[2]HK 2023'!$A$6:$A$205=$N171),('[2]HK 2023'!$H$6:$H$205))</f>
        <v>0</v>
      </c>
      <c r="R171" s="183">
        <f t="shared" si="18"/>
        <v>-1</v>
      </c>
      <c r="S171" s="3"/>
      <c r="T171" s="3"/>
      <c r="U171" s="2"/>
      <c r="V171" s="2"/>
    </row>
    <row r="172" spans="9:22" ht="15.6" hidden="1" outlineLevel="1">
      <c r="I172" s="200"/>
      <c r="J172" s="200"/>
      <c r="K172" s="200"/>
      <c r="L172" s="201"/>
      <c r="M172" s="201">
        <v>524312</v>
      </c>
      <c r="N172" s="201">
        <v>524302</v>
      </c>
      <c r="O172" s="27" t="s">
        <v>100</v>
      </c>
      <c r="P172" s="42">
        <f>SUMPRODUCT(('[1]HK 2022'!$A$6:$A$224=$A172)+('[1]HK 2022'!$A$6:$A$224=$B172)+('[1]HK 2022'!$A$6:$A$224=$C172)+('[1]HK 2022'!$A$6:$A$224=$D172)+('[1]HK 2022'!$A$6:$A$224=$E172)+('[1]HK 2022'!$A$6:$A$224=$F172)+('[1]HK 2022'!$A$6:$A$224=$G172)+('[1]HK 2022'!$A$6:$A$224=$H172)+('[1]HK 2022'!$A$6:$A$224=$I172)+('[1]HK 2022'!$A$6:$A$224=$J172)+('[1]HK 2022'!$A$6:$A$224=$K172)+('[1]HK 2022'!$A$6:$A$224=$L172)+('[1]HK 2022'!$A$6:$A$224=$M172)+('[1]HK 2022'!$A$6:$A$224=$N172),('[1]HK 2022'!$H$6:$H$224))</f>
        <v>0</v>
      </c>
      <c r="Q172" s="42">
        <f>SUMPRODUCT(('[2]HK 2023'!$A$6:$A$205=$A172)+('[2]HK 2023'!$A$6:$A$205=$B172)+('[2]HK 2023'!$A$6:$A$205=$C172)+('[2]HK 2023'!$A$6:$A$205=$D172)+('[2]HK 2023'!$A$6:$A$205=$E172)+('[2]HK 2023'!$A$6:$A$205=$F172)+('[2]HK 2023'!$A$6:$A$205=$G172)+('[2]HK 2023'!$A$6:$A$205=$H172)+('[2]HK 2023'!$A$6:$A$205=$I172)+('[2]HK 2023'!$A$6:$A$205=$J172)+('[2]HK 2023'!$A$6:$A$205=$K172)+('[2]HK 2023'!$A$6:$A$205=$L172)+('[2]HK 2023'!$A$6:$A$205=$M172)+('[2]HK 2023'!$A$6:$A$205=$N172),('[2]HK 2023'!$H$6:$H$205))</f>
        <v>0</v>
      </c>
      <c r="R172" s="183">
        <f t="shared" si="18"/>
        <v>0</v>
      </c>
      <c r="S172" s="3"/>
      <c r="T172" s="3"/>
      <c r="U172" s="2"/>
      <c r="V172" s="2"/>
    </row>
    <row r="173" spans="9:22" ht="15.6" hidden="1" outlineLevel="1">
      <c r="I173" s="200"/>
      <c r="J173" s="200"/>
      <c r="K173" s="200"/>
      <c r="L173" s="201"/>
      <c r="M173" s="201"/>
      <c r="N173" s="201">
        <v>524001</v>
      </c>
      <c r="O173" s="19" t="s">
        <v>37</v>
      </c>
      <c r="P173" s="43">
        <f>SUMPRODUCT(('[1]HK 2022'!$A$6:$A$224=$A173)+('[1]HK 2022'!$A$6:$A$224=$B173)+('[1]HK 2022'!$A$6:$A$224=$C173)+('[1]HK 2022'!$A$6:$A$224=$D173)+('[1]HK 2022'!$A$6:$A$224=$E173)+('[1]HK 2022'!$A$6:$A$224=$F173)+('[1]HK 2022'!$A$6:$A$224=$G173)+('[1]HK 2022'!$A$6:$A$224=$H173)+('[1]HK 2022'!$A$6:$A$224=$I173)+('[1]HK 2022'!$A$6:$A$224=$J173)+('[1]HK 2022'!$A$6:$A$224=$K173)+('[1]HK 2022'!$A$6:$A$224=$L173)+('[1]HK 2022'!$A$6:$A$224=$M173)+('[1]HK 2022'!$A$6:$A$224=$N173),('[1]HK 2022'!$H$6:$H$224))</f>
        <v>0</v>
      </c>
      <c r="Q173" s="43">
        <f>SUMPRODUCT(('[2]HK 2023'!$A$6:$A$205=$A173)+('[2]HK 2023'!$A$6:$A$205=$B173)+('[2]HK 2023'!$A$6:$A$205=$C173)+('[2]HK 2023'!$A$6:$A$205=$D173)+('[2]HK 2023'!$A$6:$A$205=$E173)+('[2]HK 2023'!$A$6:$A$205=$F173)+('[2]HK 2023'!$A$6:$A$205=$G173)+('[2]HK 2023'!$A$6:$A$205=$H173)+('[2]HK 2023'!$A$6:$A$205=$I173)+('[2]HK 2023'!$A$6:$A$205=$J173)+('[2]HK 2023'!$A$6:$A$205=$K173)+('[2]HK 2023'!$A$6:$A$205=$L173)+('[2]HK 2023'!$A$6:$A$205=$M173)+('[2]HK 2023'!$A$6:$A$205=$N173),('[2]HK 2023'!$H$6:$H$205))</f>
        <v>0</v>
      </c>
      <c r="R173" s="172">
        <f t="shared" ref="R173:R174" si="19">IF(AND(P173=0,Q173=0),0,IF(OR(ISBLANK(P173),P173=0),1,IF(ISBLANK(Q173),-1,(Q173-P173)/P173)))</f>
        <v>0</v>
      </c>
      <c r="S173" s="3"/>
      <c r="T173" s="3"/>
      <c r="U173" s="2"/>
      <c r="V173" s="2"/>
    </row>
    <row r="174" spans="9:22" ht="15.6" hidden="1" outlineLevel="1">
      <c r="I174" s="200"/>
      <c r="J174" s="200"/>
      <c r="K174" s="200"/>
      <c r="L174" s="201"/>
      <c r="M174" s="201"/>
      <c r="N174" s="201">
        <v>524010</v>
      </c>
      <c r="O174" s="19" t="s">
        <v>38</v>
      </c>
      <c r="P174" s="43">
        <f>SUMPRODUCT(('[1]HK 2022'!$A$6:$A$224=$A174)+('[1]HK 2022'!$A$6:$A$224=$B174)+('[1]HK 2022'!$A$6:$A$224=$C174)+('[1]HK 2022'!$A$6:$A$224=$D174)+('[1]HK 2022'!$A$6:$A$224=$E174)+('[1]HK 2022'!$A$6:$A$224=$F174)+('[1]HK 2022'!$A$6:$A$224=$G174)+('[1]HK 2022'!$A$6:$A$224=$H174)+('[1]HK 2022'!$A$6:$A$224=$I174)+('[1]HK 2022'!$A$6:$A$224=$J174)+('[1]HK 2022'!$A$6:$A$224=$K174)+('[1]HK 2022'!$A$6:$A$224=$L174)+('[1]HK 2022'!$A$6:$A$224=$M174)+('[1]HK 2022'!$A$6:$A$224=$N174),('[1]HK 2022'!$H$6:$H$224))</f>
        <v>0</v>
      </c>
      <c r="Q174" s="43">
        <f>SUMPRODUCT(('[2]HK 2023'!$A$6:$A$205=$A174)+('[2]HK 2023'!$A$6:$A$205=$B174)+('[2]HK 2023'!$A$6:$A$205=$C174)+('[2]HK 2023'!$A$6:$A$205=$D174)+('[2]HK 2023'!$A$6:$A$205=$E174)+('[2]HK 2023'!$A$6:$A$205=$F174)+('[2]HK 2023'!$A$6:$A$205=$G174)+('[2]HK 2023'!$A$6:$A$205=$H174)+('[2]HK 2023'!$A$6:$A$205=$I174)+('[2]HK 2023'!$A$6:$A$205=$J174)+('[2]HK 2023'!$A$6:$A$205=$K174)+('[2]HK 2023'!$A$6:$A$205=$L174)+('[2]HK 2023'!$A$6:$A$205=$M174)+('[2]HK 2023'!$A$6:$A$205=$N174),('[2]HK 2023'!$H$6:$H$205))</f>
        <v>0</v>
      </c>
      <c r="R174" s="172">
        <f t="shared" si="19"/>
        <v>0</v>
      </c>
      <c r="S174" s="12"/>
      <c r="T174" s="12"/>
      <c r="U174" s="2"/>
      <c r="V174" s="2"/>
    </row>
    <row r="175" spans="9:22" ht="15.6" collapsed="1">
      <c r="I175" s="200"/>
      <c r="J175" s="200"/>
      <c r="K175" s="200"/>
      <c r="L175" s="201"/>
      <c r="M175" s="201"/>
      <c r="N175" s="201"/>
      <c r="O175" s="17"/>
      <c r="P175" s="47"/>
      <c r="Q175" s="47"/>
      <c r="R175" s="155"/>
      <c r="S175" s="11"/>
      <c r="T175" s="11"/>
      <c r="U175" s="2"/>
      <c r="V175" s="2"/>
    </row>
    <row r="176" spans="9:22" ht="18">
      <c r="I176" s="200"/>
      <c r="J176" s="200"/>
      <c r="K176" s="200"/>
      <c r="L176" s="201"/>
      <c r="M176" s="201"/>
      <c r="N176" s="201"/>
      <c r="O176" s="33" t="s">
        <v>120</v>
      </c>
      <c r="P176" s="50">
        <f>SUM(P177:P181)</f>
        <v>126410.92</v>
      </c>
      <c r="Q176" s="50">
        <f>SUM(Q177:Q181)</f>
        <v>116080.09</v>
      </c>
      <c r="R176" s="170">
        <f>IF(AND(P176=0,Q176=0),0,IF(OR(ISBLANK(P176),P176=0),1,IF(ISBLANK(Q176),-1,(Q176-P176)/P176)))</f>
        <v>-8.1724189650704243E-2</v>
      </c>
      <c r="S176" s="9"/>
      <c r="T176" s="9"/>
      <c r="U176" s="2"/>
      <c r="V176" s="2"/>
    </row>
    <row r="177" spans="9:22" ht="15.6">
      <c r="I177" s="200"/>
      <c r="J177" s="200"/>
      <c r="K177" s="200"/>
      <c r="L177" s="201"/>
      <c r="M177" s="201"/>
      <c r="N177" s="201"/>
      <c r="O177" s="17" t="s">
        <v>2</v>
      </c>
      <c r="P177" s="60"/>
      <c r="Q177" s="60"/>
      <c r="R177" s="174"/>
      <c r="S177" s="3"/>
      <c r="T177" s="3"/>
      <c r="U177" s="2"/>
      <c r="V177" s="2"/>
    </row>
    <row r="178" spans="9:22" ht="15.6">
      <c r="I178" s="200"/>
      <c r="J178" s="200"/>
      <c r="K178" s="200"/>
      <c r="L178" s="201"/>
      <c r="M178" s="201"/>
      <c r="N178" s="201">
        <v>525301</v>
      </c>
      <c r="O178" s="27" t="s">
        <v>103</v>
      </c>
      <c r="P178" s="42">
        <f>SUMPRODUCT(('[1]HK 2022'!$A$6:$A$224=$A178)+('[1]HK 2022'!$A$6:$A$224=$B178)+('[1]HK 2022'!$A$6:$A$224=$C178)+('[1]HK 2022'!$A$6:$A$224=$D178)+('[1]HK 2022'!$A$6:$A$224=$E178)+('[1]HK 2022'!$A$6:$A$224=$F178)+('[1]HK 2022'!$A$6:$A$224=$G178)+('[1]HK 2022'!$A$6:$A$224=$H178)+('[1]HK 2022'!$A$6:$A$224=$I178)+('[1]HK 2022'!$A$6:$A$224=$J178)+('[1]HK 2022'!$A$6:$A$224=$K178)+('[1]HK 2022'!$A$6:$A$224=$L178)+('[1]HK 2022'!$A$6:$A$224=$M178)+('[1]HK 2022'!$A$6:$A$224=$N178),('[1]HK 2022'!$H$6:$H$224))</f>
        <v>115482.55</v>
      </c>
      <c r="Q178" s="42">
        <f>SUMPRODUCT(('[2]HK 2023'!$A$6:$A$205=$A178)+('[2]HK 2023'!$A$6:$A$205=$B178)+('[2]HK 2023'!$A$6:$A$205=$C178)+('[2]HK 2023'!$A$6:$A$205=$D178)+('[2]HK 2023'!$A$6:$A$205=$E178)+('[2]HK 2023'!$A$6:$A$205=$F178)+('[2]HK 2023'!$A$6:$A$205=$G178)+('[2]HK 2023'!$A$6:$A$205=$H178)+('[2]HK 2023'!$A$6:$A$205=$I178)+('[2]HK 2023'!$A$6:$A$205=$J178)+('[2]HK 2023'!$A$6:$A$205=$K178)+('[2]HK 2023'!$A$6:$A$205=$L178)+('[2]HK 2023'!$A$6:$A$205=$M178)+('[2]HK 2023'!$A$6:$A$205=$N178),('[2]HK 2023'!$H$6:$H$205))</f>
        <v>116080.09</v>
      </c>
      <c r="R178" s="183">
        <f t="shared" ref="R178:R180" si="20">IF(AND(P178=0,Q178=0),0,IF(OR(ISBLANK(P178),P178=0),1,IF(ISBLANK(Q178),-1,(Q178-P178)/P178)))</f>
        <v>5.1742882366209754E-3</v>
      </c>
      <c r="S178" s="3"/>
      <c r="T178" s="3"/>
      <c r="U178" s="2"/>
      <c r="V178" s="2"/>
    </row>
    <row r="179" spans="9:22" ht="15.6">
      <c r="I179" s="200"/>
      <c r="J179" s="200"/>
      <c r="K179" s="200"/>
      <c r="L179" s="201">
        <v>525302</v>
      </c>
      <c r="M179" s="201">
        <v>525308</v>
      </c>
      <c r="N179" s="201">
        <v>525309</v>
      </c>
      <c r="O179" s="27" t="s">
        <v>104</v>
      </c>
      <c r="P179" s="42">
        <f>SUMPRODUCT(('[1]HK 2022'!$A$6:$A$224=$A179)+('[1]HK 2022'!$A$6:$A$224=$B179)+('[1]HK 2022'!$A$6:$A$224=$C179)+('[1]HK 2022'!$A$6:$A$224=$D179)+('[1]HK 2022'!$A$6:$A$224=$E179)+('[1]HK 2022'!$A$6:$A$224=$F179)+('[1]HK 2022'!$A$6:$A$224=$G179)+('[1]HK 2022'!$A$6:$A$224=$H179)+('[1]HK 2022'!$A$6:$A$224=$I179)+('[1]HK 2022'!$A$6:$A$224=$J179)+('[1]HK 2022'!$A$6:$A$224=$K179)+('[1]HK 2022'!$A$6:$A$224=$L179)+('[1]HK 2022'!$A$6:$A$224=$M179)+('[1]HK 2022'!$A$6:$A$224=$N179),('[1]HK 2022'!$H$6:$H$224))</f>
        <v>10928.369999999999</v>
      </c>
      <c r="Q179" s="42">
        <f>SUMPRODUCT(('[2]HK 2023'!$A$6:$A$205=$A179)+('[2]HK 2023'!$A$6:$A$205=$B179)+('[2]HK 2023'!$A$6:$A$205=$C179)+('[2]HK 2023'!$A$6:$A$205=$D179)+('[2]HK 2023'!$A$6:$A$205=$E179)+('[2]HK 2023'!$A$6:$A$205=$F179)+('[2]HK 2023'!$A$6:$A$205=$G179)+('[2]HK 2023'!$A$6:$A$205=$H179)+('[2]HK 2023'!$A$6:$A$205=$I179)+('[2]HK 2023'!$A$6:$A$205=$J179)+('[2]HK 2023'!$A$6:$A$205=$K179)+('[2]HK 2023'!$A$6:$A$205=$L179)+('[2]HK 2023'!$A$6:$A$205=$M179)+('[2]HK 2023'!$A$6:$A$205=$N179),('[2]HK 2023'!$H$6:$H$205))</f>
        <v>0</v>
      </c>
      <c r="R179" s="183">
        <f t="shared" si="20"/>
        <v>-1</v>
      </c>
      <c r="S179" s="3"/>
      <c r="T179" s="3"/>
      <c r="U179" s="2"/>
      <c r="V179" s="2"/>
    </row>
    <row r="180" spans="9:22" ht="15.6" hidden="1" outlineLevel="1">
      <c r="I180" s="200"/>
      <c r="J180" s="200"/>
      <c r="K180" s="200"/>
      <c r="L180" s="201"/>
      <c r="M180" s="201">
        <v>525001</v>
      </c>
      <c r="N180" s="201">
        <v>525201</v>
      </c>
      <c r="O180" s="19" t="s">
        <v>43</v>
      </c>
      <c r="P180" s="43">
        <f>SUMPRODUCT(('[1]HK 2022'!$A$6:$A$224=$A180)+('[1]HK 2022'!$A$6:$A$224=$B180)+('[1]HK 2022'!$A$6:$A$224=$C180)+('[1]HK 2022'!$A$6:$A$224=$D180)+('[1]HK 2022'!$A$6:$A$224=$E180)+('[1]HK 2022'!$A$6:$A$224=$F180)+('[1]HK 2022'!$A$6:$A$224=$G180)+('[1]HK 2022'!$A$6:$A$224=$H180)+('[1]HK 2022'!$A$6:$A$224=$I180)+('[1]HK 2022'!$A$6:$A$224=$J180)+('[1]HK 2022'!$A$6:$A$224=$K180)+('[1]HK 2022'!$A$6:$A$224=$L180)+('[1]HK 2022'!$A$6:$A$224=$M180)+('[1]HK 2022'!$A$6:$A$224=$N180),('[1]HK 2022'!$H$6:$H$224))</f>
        <v>0</v>
      </c>
      <c r="Q180" s="43">
        <f>SUMPRODUCT(('[2]HK 2023'!$A$6:$A$205=$A180)+('[2]HK 2023'!$A$6:$A$205=$B180)+('[2]HK 2023'!$A$6:$A$205=$C180)+('[2]HK 2023'!$A$6:$A$205=$D180)+('[2]HK 2023'!$A$6:$A$205=$E180)+('[2]HK 2023'!$A$6:$A$205=$F180)+('[2]HK 2023'!$A$6:$A$205=$G180)+('[2]HK 2023'!$A$6:$A$205=$H180)+('[2]HK 2023'!$A$6:$A$205=$I180)+('[2]HK 2023'!$A$6:$A$205=$J180)+('[2]HK 2023'!$A$6:$A$205=$K180)+('[2]HK 2023'!$A$6:$A$205=$L180)+('[2]HK 2023'!$A$6:$A$205=$M180)+('[2]HK 2023'!$A$6:$A$205=$N180),('[2]HK 2023'!$H$6:$H$205))</f>
        <v>0</v>
      </c>
      <c r="R180" s="172">
        <f t="shared" si="20"/>
        <v>0</v>
      </c>
      <c r="U180" s="12"/>
      <c r="V180" s="12"/>
    </row>
    <row r="181" spans="9:22" ht="15.6" collapsed="1">
      <c r="I181" s="200"/>
      <c r="J181" s="200"/>
      <c r="K181" s="200"/>
      <c r="L181" s="201"/>
      <c r="M181" s="201"/>
      <c r="N181" s="201"/>
      <c r="O181" s="21"/>
      <c r="P181" s="61"/>
      <c r="Q181" s="61"/>
      <c r="R181" s="166"/>
      <c r="U181" s="11"/>
      <c r="V181" s="11"/>
    </row>
    <row r="182" spans="9:22" ht="18">
      <c r="I182" s="200"/>
      <c r="J182" s="200"/>
      <c r="K182" s="200"/>
      <c r="L182" s="201"/>
      <c r="M182" s="201"/>
      <c r="N182" s="201"/>
      <c r="O182" s="33" t="s">
        <v>121</v>
      </c>
      <c r="P182" s="50">
        <f>SUM(P183:P188)</f>
        <v>1733117.5299999998</v>
      </c>
      <c r="Q182" s="50">
        <f>SUM(Q183:Q188)</f>
        <v>602648.75</v>
      </c>
      <c r="R182" s="170">
        <f>IF(AND(P182=0,Q182=0),0,IF(OR(ISBLANK(P182),P182=0),1,IF(ISBLANK(Q182),-1,(Q182-P182)/P182)))</f>
        <v>-0.65227473638213096</v>
      </c>
      <c r="U182" s="2"/>
      <c r="V182" s="2"/>
    </row>
    <row r="183" spans="9:22" ht="15.6">
      <c r="I183" s="200"/>
      <c r="J183" s="200"/>
      <c r="K183" s="200"/>
      <c r="L183" s="201"/>
      <c r="M183" s="201"/>
      <c r="N183" s="201"/>
      <c r="O183" s="17" t="s">
        <v>2</v>
      </c>
      <c r="P183" s="60"/>
      <c r="Q183" s="60"/>
      <c r="R183" s="179"/>
      <c r="U183" s="3"/>
      <c r="V183" s="3"/>
    </row>
    <row r="184" spans="9:22" ht="15.6">
      <c r="I184" s="200">
        <v>527305</v>
      </c>
      <c r="J184" s="200">
        <v>527301</v>
      </c>
      <c r="K184" s="201">
        <v>527302</v>
      </c>
      <c r="L184" s="201">
        <v>527303</v>
      </c>
      <c r="M184" s="201">
        <v>527308</v>
      </c>
      <c r="N184" s="201">
        <v>527309</v>
      </c>
      <c r="O184" s="17" t="s">
        <v>44</v>
      </c>
      <c r="P184" s="42">
        <f>SUMPRODUCT(('[1]HK 2022'!$A$6:$A$224=$A184)+('[1]HK 2022'!$A$6:$A$224=$B184)+('[1]HK 2022'!$A$6:$A$224=$C184)+('[1]HK 2022'!$A$6:$A$224=$D184)+('[1]HK 2022'!$A$6:$A$224=$E184)+('[1]HK 2022'!$A$6:$A$224=$F184)+('[1]HK 2022'!$A$6:$A$224=$G184)+('[1]HK 2022'!$A$6:$A$224=$H184)+('[1]HK 2022'!$A$6:$A$224=$I184)+('[1]HK 2022'!$A$6:$A$224=$J184)+('[1]HK 2022'!$A$6:$A$224=$K184)+('[1]HK 2022'!$A$6:$A$224=$L184)+('[1]HK 2022'!$A$6:$A$224=$M184)+('[1]HK 2022'!$A$6:$A$224=$N184),('[1]HK 2022'!$H$6:$H$224))</f>
        <v>607313.17999999982</v>
      </c>
      <c r="Q184" s="42">
        <f>SUMPRODUCT(('[2]HK 2023'!$A$6:$A$205=$A184)+('[2]HK 2023'!$A$6:$A$205=$B184)+('[2]HK 2023'!$A$6:$A$205=$C184)+('[2]HK 2023'!$A$6:$A$205=$D184)+('[2]HK 2023'!$A$6:$A$205=$E184)+('[2]HK 2023'!$A$6:$A$205=$F184)+('[2]HK 2023'!$A$6:$A$205=$G184)+('[2]HK 2023'!$A$6:$A$205=$H184)+('[2]HK 2023'!$A$6:$A$205=$I184)+('[2]HK 2023'!$A$6:$A$205=$J184)+('[2]HK 2023'!$A$6:$A$205=$K184)+('[2]HK 2023'!$A$6:$A$205=$L184)+('[2]HK 2023'!$A$6:$A$205=$M184)+('[2]HK 2023'!$A$6:$A$205=$N184),('[2]HK 2023'!$H$6:$H$205))</f>
        <v>558438.29999999993</v>
      </c>
      <c r="R184" s="183">
        <f t="shared" ref="R184:R187" si="21">IF(AND(P184=0,Q184=0),0,IF(OR(ISBLANK(P184),P184=0),1,IF(ISBLANK(Q184),-1,(Q184-P184)/P184)))</f>
        <v>-8.0477225934730917E-2</v>
      </c>
      <c r="U184" s="3"/>
      <c r="V184" s="3"/>
    </row>
    <row r="185" spans="9:22" ht="15.6">
      <c r="I185" s="200"/>
      <c r="J185" s="200"/>
      <c r="K185" s="200"/>
      <c r="L185" s="201">
        <v>527348</v>
      </c>
      <c r="M185" s="201">
        <v>527349</v>
      </c>
      <c r="N185" s="201">
        <v>527340</v>
      </c>
      <c r="O185" s="17" t="s">
        <v>45</v>
      </c>
      <c r="P185" s="42">
        <f>SUMPRODUCT(('[1]HK 2022'!$A$6:$A$224=$A185)+('[1]HK 2022'!$A$6:$A$224=$B185)+('[1]HK 2022'!$A$6:$A$224=$C185)+('[1]HK 2022'!$A$6:$A$224=$D185)+('[1]HK 2022'!$A$6:$A$224=$E185)+('[1]HK 2022'!$A$6:$A$224=$F185)+('[1]HK 2022'!$A$6:$A$224=$G185)+('[1]HK 2022'!$A$6:$A$224=$H185)+('[1]HK 2022'!$A$6:$A$224=$I185)+('[1]HK 2022'!$A$6:$A$224=$J185)+('[1]HK 2022'!$A$6:$A$224=$K185)+('[1]HK 2022'!$A$6:$A$224=$L185)+('[1]HK 2022'!$A$6:$A$224=$M185)+('[1]HK 2022'!$A$6:$A$224=$N185),('[1]HK 2022'!$H$6:$H$224))</f>
        <v>1085630.9100000001</v>
      </c>
      <c r="Q185" s="42">
        <f>SUMPRODUCT(('[2]HK 2023'!$A$6:$A$205=$A185)+('[2]HK 2023'!$A$6:$A$205=$B185)+('[2]HK 2023'!$A$6:$A$205=$C185)+('[2]HK 2023'!$A$6:$A$205=$D185)+('[2]HK 2023'!$A$6:$A$205=$E185)+('[2]HK 2023'!$A$6:$A$205=$F185)+('[2]HK 2023'!$A$6:$A$205=$G185)+('[2]HK 2023'!$A$6:$A$205=$H185)+('[2]HK 2023'!$A$6:$A$205=$I185)+('[2]HK 2023'!$A$6:$A$205=$J185)+('[2]HK 2023'!$A$6:$A$205=$K185)+('[2]HK 2023'!$A$6:$A$205=$L185)+('[2]HK 2023'!$A$6:$A$205=$M185)+('[2]HK 2023'!$A$6:$A$205=$N185),('[2]HK 2023'!$H$6:$H$205))</f>
        <v>25046.400000000001</v>
      </c>
      <c r="R185" s="183">
        <f t="shared" si="21"/>
        <v>-0.97692917568089521</v>
      </c>
      <c r="U185" s="3"/>
      <c r="V185" s="3"/>
    </row>
    <row r="186" spans="9:22" ht="15.6">
      <c r="I186" s="200"/>
      <c r="J186" s="200"/>
      <c r="K186" s="200"/>
      <c r="L186" s="201"/>
      <c r="M186" s="201">
        <v>527311</v>
      </c>
      <c r="N186" s="201">
        <v>527310</v>
      </c>
      <c r="O186" s="27" t="s">
        <v>138</v>
      </c>
      <c r="P186" s="42">
        <f>SUMPRODUCT(('[1]HK 2022'!$A$6:$A$224=$A186)+('[1]HK 2022'!$A$6:$A$224=$B186)+('[1]HK 2022'!$A$6:$A$224=$C186)+('[1]HK 2022'!$A$6:$A$224=$D186)+('[1]HK 2022'!$A$6:$A$224=$E186)+('[1]HK 2022'!$A$6:$A$224=$F186)+('[1]HK 2022'!$A$6:$A$224=$G186)+('[1]HK 2022'!$A$6:$A$224=$H186)+('[1]HK 2022'!$A$6:$A$224=$I186)+('[1]HK 2022'!$A$6:$A$224=$J186)+('[1]HK 2022'!$A$6:$A$224=$K186)+('[1]HK 2022'!$A$6:$A$224=$L186)+('[1]HK 2022'!$A$6:$A$224=$M186)+('[1]HK 2022'!$A$6:$A$224=$N186),('[1]HK 2022'!$H$6:$H$224))</f>
        <v>27273.440000000002</v>
      </c>
      <c r="Q186" s="42">
        <f>SUMPRODUCT(('[2]HK 2023'!$A$6:$A$205=$A186)+('[2]HK 2023'!$A$6:$A$205=$B186)+('[2]HK 2023'!$A$6:$A$205=$C186)+('[2]HK 2023'!$A$6:$A$205=$D186)+('[2]HK 2023'!$A$6:$A$205=$E186)+('[2]HK 2023'!$A$6:$A$205=$F186)+('[2]HK 2023'!$A$6:$A$205=$G186)+('[2]HK 2023'!$A$6:$A$205=$H186)+('[2]HK 2023'!$A$6:$A$205=$I186)+('[2]HK 2023'!$A$6:$A$205=$J186)+('[2]HK 2023'!$A$6:$A$205=$K186)+('[2]HK 2023'!$A$6:$A$205=$L186)+('[2]HK 2023'!$A$6:$A$205=$M186)+('[2]HK 2023'!$A$6:$A$205=$N186),('[2]HK 2023'!$H$6:$H$205))</f>
        <v>17764.05</v>
      </c>
      <c r="R186" s="183">
        <f t="shared" si="21"/>
        <v>-0.34866852146263921</v>
      </c>
      <c r="U186" s="10"/>
      <c r="V186" s="10"/>
    </row>
    <row r="187" spans="9:22" ht="15.6">
      <c r="I187" s="200"/>
      <c r="J187" s="200"/>
      <c r="K187" s="200"/>
      <c r="L187" s="201"/>
      <c r="M187" s="201"/>
      <c r="N187" s="201">
        <v>527330</v>
      </c>
      <c r="O187" s="27" t="s">
        <v>139</v>
      </c>
      <c r="P187" s="42">
        <f>SUMPRODUCT(('[1]HK 2022'!$A$6:$A$224=$A187)+('[1]HK 2022'!$A$6:$A$224=$B187)+('[1]HK 2022'!$A$6:$A$224=$C187)+('[1]HK 2022'!$A$6:$A$224=$D187)+('[1]HK 2022'!$A$6:$A$224=$E187)+('[1]HK 2022'!$A$6:$A$224=$F187)+('[1]HK 2022'!$A$6:$A$224=$G187)+('[1]HK 2022'!$A$6:$A$224=$H187)+('[1]HK 2022'!$A$6:$A$224=$I187)+('[1]HK 2022'!$A$6:$A$224=$J187)+('[1]HK 2022'!$A$6:$A$224=$K187)+('[1]HK 2022'!$A$6:$A$224=$L187)+('[1]HK 2022'!$A$6:$A$224=$M187)+('[1]HK 2022'!$A$6:$A$224=$N187),('[1]HK 2022'!$H$6:$H$224))</f>
        <v>12900</v>
      </c>
      <c r="Q187" s="42">
        <f>SUMPRODUCT(('[2]HK 2023'!$A$6:$A$205=$A187)+('[2]HK 2023'!$A$6:$A$205=$B187)+('[2]HK 2023'!$A$6:$A$205=$C187)+('[2]HK 2023'!$A$6:$A$205=$D187)+('[2]HK 2023'!$A$6:$A$205=$E187)+('[2]HK 2023'!$A$6:$A$205=$F187)+('[2]HK 2023'!$A$6:$A$205=$G187)+('[2]HK 2023'!$A$6:$A$205=$H187)+('[2]HK 2023'!$A$6:$A$205=$I187)+('[2]HK 2023'!$A$6:$A$205=$J187)+('[2]HK 2023'!$A$6:$A$205=$K187)+('[2]HK 2023'!$A$6:$A$205=$L187)+('[2]HK 2023'!$A$6:$A$205=$M187)+('[2]HK 2023'!$A$6:$A$205=$N187),('[2]HK 2023'!$H$6:$H$205))</f>
        <v>1400</v>
      </c>
      <c r="R187" s="183">
        <f t="shared" si="21"/>
        <v>-0.89147286821705429</v>
      </c>
      <c r="U187" s="9"/>
      <c r="V187" s="9"/>
    </row>
    <row r="188" spans="9:22" ht="15.6">
      <c r="I188" s="200"/>
      <c r="J188" s="200"/>
      <c r="K188" s="200"/>
      <c r="L188" s="201"/>
      <c r="M188" s="201"/>
      <c r="N188" s="201"/>
      <c r="O188" s="21"/>
      <c r="P188" s="62"/>
      <c r="Q188" s="62"/>
      <c r="R188" s="166"/>
      <c r="U188" s="9"/>
      <c r="V188" s="9"/>
    </row>
    <row r="189" spans="9:22" ht="18">
      <c r="I189" s="200"/>
      <c r="J189" s="200"/>
      <c r="K189" s="200"/>
      <c r="L189" s="201"/>
      <c r="M189" s="201"/>
      <c r="N189" s="201">
        <v>528314</v>
      </c>
      <c r="O189" s="34" t="s">
        <v>143</v>
      </c>
      <c r="P189" s="50">
        <f>SUMPRODUCT(('[1]HK 2022'!$A$6:$A$224=$A189)+('[1]HK 2022'!$A$6:$A$224=$B189)+('[1]HK 2022'!$A$6:$A$224=$C189)+('[1]HK 2022'!$A$6:$A$224=$D189)+('[1]HK 2022'!$A$6:$A$224=$E189)+('[1]HK 2022'!$A$6:$A$224=$F189)+('[1]HK 2022'!$A$6:$A$224=$G189)+('[1]HK 2022'!$A$6:$A$224=$H189)+('[1]HK 2022'!$A$6:$A$224=$I189)+('[1]HK 2022'!$A$6:$A$224=$J189)+('[1]HK 2022'!$A$6:$A$224=$K189)+('[1]HK 2022'!$A$6:$A$224=$L189)+('[1]HK 2022'!$A$6:$A$224=$M189)+('[1]HK 2022'!$A$6:$A$224=$N189),('[1]HK 2022'!$H$6:$H$224))</f>
        <v>126100</v>
      </c>
      <c r="Q189" s="50">
        <f>SUMPRODUCT(('[2]HK 2023'!$A$6:$A$205=$A189)+('[2]HK 2023'!$A$6:$A$205=$B189)+('[2]HK 2023'!$A$6:$A$205=$C189)+('[2]HK 2023'!$A$6:$A$205=$D189)+('[2]HK 2023'!$A$6:$A$205=$E189)+('[2]HK 2023'!$A$6:$A$205=$F189)+('[2]HK 2023'!$A$6:$A$205=$G189)+('[2]HK 2023'!$A$6:$A$205=$H189)+('[2]HK 2023'!$A$6:$A$205=$I189)+('[2]HK 2023'!$A$6:$A$205=$J189)+('[2]HK 2023'!$A$6:$A$205=$K189)+('[2]HK 2023'!$A$6:$A$205=$L189)+('[2]HK 2023'!$A$6:$A$205=$M189)+('[2]HK 2023'!$A$6:$A$205=$N189),('[2]HK 2023'!$H$6:$H$205))</f>
        <v>98700</v>
      </c>
      <c r="R189" s="170">
        <f>IF(AND(P189=0,Q189=0),0,IF(OR(ISBLANK(P189),P189=0),1,IF(ISBLANK(Q189),-1,(Q189-P189)/P189)))</f>
        <v>-0.21728786677240286</v>
      </c>
      <c r="S189" s="3"/>
      <c r="U189" s="2"/>
      <c r="V189" s="2"/>
    </row>
    <row r="190" spans="9:22" ht="15.6">
      <c r="I190" s="200"/>
      <c r="J190" s="200"/>
      <c r="K190" s="200"/>
      <c r="L190" s="201"/>
      <c r="M190" s="201"/>
      <c r="N190" s="201"/>
      <c r="O190" s="21"/>
      <c r="P190" s="44"/>
      <c r="Q190" s="44"/>
      <c r="R190" s="180"/>
      <c r="U190" s="12"/>
      <c r="V190" s="2"/>
    </row>
    <row r="191" spans="9:22" ht="18" hidden="1">
      <c r="I191" s="200"/>
      <c r="J191" s="200"/>
      <c r="K191" s="200"/>
      <c r="L191" s="201"/>
      <c r="M191" s="201"/>
      <c r="N191" s="201">
        <v>531300</v>
      </c>
      <c r="O191" s="33" t="s">
        <v>70</v>
      </c>
      <c r="P191" s="50">
        <f>SUMPRODUCT(('[1]HK 2022'!$A$6:$A$224=$A191)+('[1]HK 2022'!$A$6:$A$224=$B191)+('[1]HK 2022'!$A$6:$A$224=$C191)+('[1]HK 2022'!$A$6:$A$224=$D191)+('[1]HK 2022'!$A$6:$A$224=$E191)+('[1]HK 2022'!$A$6:$A$224=$F191)+('[1]HK 2022'!$A$6:$A$224=$G191)+('[1]HK 2022'!$A$6:$A$224=$H191)+('[1]HK 2022'!$A$6:$A$224=$I191)+('[1]HK 2022'!$A$6:$A$224=$J191)+('[1]HK 2022'!$A$6:$A$224=$K191)+('[1]HK 2022'!$A$6:$A$224=$L191)+('[1]HK 2022'!$A$6:$A$224=$M191)+('[1]HK 2022'!$A$6:$A$224=$N191),('[1]HK 2022'!$H$6:$H$224))</f>
        <v>0</v>
      </c>
      <c r="Q191" s="50">
        <f>SUMPRODUCT(('[2]HK 2023'!$A$6:$A$205=$A191)+('[2]HK 2023'!$A$6:$A$205=$B191)+('[2]HK 2023'!$A$6:$A$205=$C191)+('[2]HK 2023'!$A$6:$A$205=$D191)+('[2]HK 2023'!$A$6:$A$205=$E191)+('[2]HK 2023'!$A$6:$A$205=$F191)+('[2]HK 2023'!$A$6:$A$205=$G191)+('[2]HK 2023'!$A$6:$A$205=$H191)+('[2]HK 2023'!$A$6:$A$205=$I191)+('[2]HK 2023'!$A$6:$A$205=$J191)+('[2]HK 2023'!$A$6:$A$205=$K191)+('[2]HK 2023'!$A$6:$A$205=$L191)+('[2]HK 2023'!$A$6:$A$205=$M191)+('[2]HK 2023'!$A$6:$A$205=$N191),('[2]HK 2023'!$H$6:$H$205))</f>
        <v>0</v>
      </c>
      <c r="R191" s="170">
        <f>IF(AND(P191=0,Q191=0),0,IF(OR(ISBLANK(P191),P191=0),1,IF(ISBLANK(Q191),-1,(Q191-P191)/P191)))</f>
        <v>0</v>
      </c>
      <c r="U191" s="12"/>
      <c r="V191" s="2"/>
    </row>
    <row r="192" spans="9:22" ht="15.6" hidden="1">
      <c r="I192" s="200"/>
      <c r="J192" s="200"/>
      <c r="K192" s="200"/>
      <c r="L192" s="201"/>
      <c r="M192" s="201"/>
      <c r="N192" s="201"/>
      <c r="O192" s="20"/>
      <c r="P192" s="63"/>
      <c r="Q192" s="63"/>
      <c r="R192" s="181"/>
      <c r="U192" s="12"/>
      <c r="V192" s="2"/>
    </row>
    <row r="193" spans="9:22" ht="18">
      <c r="I193" s="200"/>
      <c r="J193" s="200"/>
      <c r="K193" s="200"/>
      <c r="L193" s="201">
        <v>538300</v>
      </c>
      <c r="M193" s="201">
        <v>538310</v>
      </c>
      <c r="N193" s="201">
        <v>538320</v>
      </c>
      <c r="O193" s="34" t="s">
        <v>105</v>
      </c>
      <c r="P193" s="50">
        <f>SUMPRODUCT(('[1]HK 2022'!$A$6:$A$224=$A193)+('[1]HK 2022'!$A$6:$A$224=$B193)+('[1]HK 2022'!$A$6:$A$224=$C193)+('[1]HK 2022'!$A$6:$A$224=$D193)+('[1]HK 2022'!$A$6:$A$224=$E193)+('[1]HK 2022'!$A$6:$A$224=$F193)+('[1]HK 2022'!$A$6:$A$224=$G193)+('[1]HK 2022'!$A$6:$A$224=$H193)+('[1]HK 2022'!$A$6:$A$224=$I193)+('[1]HK 2022'!$A$6:$A$224=$J193)+('[1]HK 2022'!$A$6:$A$224=$K193)+('[1]HK 2022'!$A$6:$A$224=$L193)+('[1]HK 2022'!$A$6:$A$224=$M193)+('[1]HK 2022'!$A$6:$A$224=$N193),('[1]HK 2022'!$H$6:$H$224))</f>
        <v>710</v>
      </c>
      <c r="Q193" s="50">
        <f>SUMPRODUCT(('[2]HK 2023'!$A$6:$A$205=$A193)+('[2]HK 2023'!$A$6:$A$205=$B193)+('[2]HK 2023'!$A$6:$A$205=$C193)+('[2]HK 2023'!$A$6:$A$205=$D193)+('[2]HK 2023'!$A$6:$A$205=$E193)+('[2]HK 2023'!$A$6:$A$205=$F193)+('[2]HK 2023'!$A$6:$A$205=$G193)+('[2]HK 2023'!$A$6:$A$205=$H193)+('[2]HK 2023'!$A$6:$A$205=$I193)+('[2]HK 2023'!$A$6:$A$205=$J193)+('[2]HK 2023'!$A$6:$A$205=$K193)+('[2]HK 2023'!$A$6:$A$205=$L193)+('[2]HK 2023'!$A$6:$A$205=$M193)+('[2]HK 2023'!$A$6:$A$205=$N193),('[2]HK 2023'!$H$6:$H$205))</f>
        <v>200</v>
      </c>
      <c r="R193" s="170">
        <f>IF(AND(P193=0,Q193=0),0,IF(OR(ISBLANK(P193),P193=0),1,IF(ISBLANK(Q193),-1,(Q193-P193)/P193)))</f>
        <v>-0.71830985915492962</v>
      </c>
      <c r="U193" s="3"/>
      <c r="V193" s="2"/>
    </row>
    <row r="194" spans="9:22" ht="15.6">
      <c r="I194" s="200"/>
      <c r="J194" s="200"/>
      <c r="K194" s="200"/>
      <c r="L194" s="201"/>
      <c r="M194" s="201"/>
      <c r="N194" s="201"/>
      <c r="O194" s="16"/>
      <c r="P194" s="150"/>
      <c r="Q194" s="150"/>
      <c r="R194" s="181"/>
      <c r="U194" s="12"/>
      <c r="V194" s="2"/>
    </row>
    <row r="195" spans="9:22" ht="18">
      <c r="I195" s="200"/>
      <c r="J195" s="200"/>
      <c r="K195" s="200"/>
      <c r="L195" s="201"/>
      <c r="M195" s="201"/>
      <c r="N195" s="201">
        <v>544301</v>
      </c>
      <c r="O195" s="33" t="s">
        <v>106</v>
      </c>
      <c r="P195" s="50">
        <f>SUMPRODUCT(('[1]HK 2022'!$A$6:$A$224=$A195)+('[1]HK 2022'!$A$6:$A$224=$B195)+('[1]HK 2022'!$A$6:$A$224=$C195)+('[1]HK 2022'!$A$6:$A$224=$D195)+('[1]HK 2022'!$A$6:$A$224=$E195)+('[1]HK 2022'!$A$6:$A$224=$F195)+('[1]HK 2022'!$A$6:$A$224=$G195)+('[1]HK 2022'!$A$6:$A$224=$H195)+('[1]HK 2022'!$A$6:$A$224=$I195)+('[1]HK 2022'!$A$6:$A$224=$J195)+('[1]HK 2022'!$A$6:$A$224=$K195)+('[1]HK 2022'!$A$6:$A$224=$L195)+('[1]HK 2022'!$A$6:$A$224=$M195)+('[1]HK 2022'!$A$6:$A$224=$N195),('[1]HK 2022'!$H$6:$H$224))</f>
        <v>51546.1</v>
      </c>
      <c r="Q195" s="50">
        <f>SUMPRODUCT(('[2]HK 2023'!$A$6:$A$205=$A195)+('[2]HK 2023'!$A$6:$A$205=$B195)+('[2]HK 2023'!$A$6:$A$205=$C195)+('[2]HK 2023'!$A$6:$A$205=$D195)+('[2]HK 2023'!$A$6:$A$205=$E195)+('[2]HK 2023'!$A$6:$A$205=$F195)+('[2]HK 2023'!$A$6:$A$205=$G195)+('[2]HK 2023'!$A$6:$A$205=$H195)+('[2]HK 2023'!$A$6:$A$205=$I195)+('[2]HK 2023'!$A$6:$A$205=$J195)+('[2]HK 2023'!$A$6:$A$205=$K195)+('[2]HK 2023'!$A$6:$A$205=$L195)+('[2]HK 2023'!$A$6:$A$205=$M195)+('[2]HK 2023'!$A$6:$A$205=$N195),('[2]HK 2023'!$H$6:$H$205))</f>
        <v>19154.150000000001</v>
      </c>
      <c r="R195" s="170">
        <f>IF(AND(P195=0,Q195=0),0,IF(OR(ISBLANK(P195),P195=0),1,IF(ISBLANK(Q195),-1,(Q195-P195)/P195)))</f>
        <v>-0.62840738678580921</v>
      </c>
      <c r="U195" s="12"/>
      <c r="V195" s="2"/>
    </row>
    <row r="196" spans="9:22" ht="15.6">
      <c r="I196" s="200"/>
      <c r="J196" s="200"/>
      <c r="K196" s="200"/>
      <c r="L196" s="201"/>
      <c r="M196" s="201"/>
      <c r="N196" s="201"/>
      <c r="O196" s="20"/>
      <c r="P196" s="63"/>
      <c r="Q196" s="63"/>
      <c r="R196" s="181"/>
      <c r="U196" s="12"/>
      <c r="V196" s="2"/>
    </row>
    <row r="197" spans="9:22" ht="18" hidden="1" outlineLevel="1">
      <c r="I197" s="200"/>
      <c r="J197" s="200"/>
      <c r="K197" s="200"/>
      <c r="L197" s="201"/>
      <c r="M197" s="201">
        <v>547350</v>
      </c>
      <c r="N197" s="201">
        <v>547310</v>
      </c>
      <c r="O197" s="33" t="s">
        <v>107</v>
      </c>
      <c r="P197" s="50">
        <f>SUMPRODUCT(('[1]HK 2022'!$A$6:$A$224=$A197)+('[1]HK 2022'!$A$6:$A$224=$B197)+('[1]HK 2022'!$A$6:$A$224=$C197)+('[1]HK 2022'!$A$6:$A$224=$D197)+('[1]HK 2022'!$A$6:$A$224=$E197)+('[1]HK 2022'!$A$6:$A$224=$F197)+('[1]HK 2022'!$A$6:$A$224=$G197)+('[1]HK 2022'!$A$6:$A$224=$H197)+('[1]HK 2022'!$A$6:$A$224=$I197)+('[1]HK 2022'!$A$6:$A$224=$J197)+('[1]HK 2022'!$A$6:$A$224=$K197)+('[1]HK 2022'!$A$6:$A$224=$L197)+('[1]HK 2022'!$A$6:$A$224=$M197)+('[1]HK 2022'!$A$6:$A$224=$N197),('[1]HK 2022'!$H$6:$H$224))</f>
        <v>0</v>
      </c>
      <c r="Q197" s="50">
        <f>SUMPRODUCT(('[2]HK 2023'!$A$6:$A$205=$A197)+('[2]HK 2023'!$A$6:$A$205=$B197)+('[2]HK 2023'!$A$6:$A$205=$C197)+('[2]HK 2023'!$A$6:$A$205=$D197)+('[2]HK 2023'!$A$6:$A$205=$E197)+('[2]HK 2023'!$A$6:$A$205=$F197)+('[2]HK 2023'!$A$6:$A$205=$G197)+('[2]HK 2023'!$A$6:$A$205=$H197)+('[2]HK 2023'!$A$6:$A$205=$I197)+('[2]HK 2023'!$A$6:$A$205=$J197)+('[2]HK 2023'!$A$6:$A$205=$K197)+('[2]HK 2023'!$A$6:$A$205=$L197)+('[2]HK 2023'!$A$6:$A$205=$M197)+('[2]HK 2023'!$A$6:$A$205=$N197),('[2]HK 2023'!$H$6:$H$205))</f>
        <v>0</v>
      </c>
      <c r="R197" s="204">
        <f>IF(AND(P197=0,Q197=0),0,IF(OR(ISBLANK(P197),P197=0),1,IF(ISBLANK(Q197),-1,(Q197-P197)/P197)))</f>
        <v>0</v>
      </c>
      <c r="U197" s="12"/>
      <c r="V197" s="2"/>
    </row>
    <row r="198" spans="9:22" ht="15.6" hidden="1" outlineLevel="1">
      <c r="I198" s="200"/>
      <c r="J198" s="200"/>
      <c r="K198" s="200"/>
      <c r="L198" s="201"/>
      <c r="M198" s="201"/>
      <c r="N198" s="201"/>
      <c r="O198" s="20"/>
      <c r="P198" s="150"/>
      <c r="Q198" s="150"/>
      <c r="R198" s="181"/>
      <c r="U198" s="12"/>
      <c r="V198" s="2"/>
    </row>
    <row r="199" spans="9:22" ht="18" collapsed="1">
      <c r="I199" s="200"/>
      <c r="J199" s="200"/>
      <c r="K199" s="200"/>
      <c r="L199" s="201"/>
      <c r="M199" s="201"/>
      <c r="N199" s="201">
        <v>548300</v>
      </c>
      <c r="O199" s="34" t="s">
        <v>147</v>
      </c>
      <c r="P199" s="48">
        <f>SUMPRODUCT(('[1]HK 2022'!$A$6:$A$224=$A199)+('[1]HK 2022'!$A$6:$A$224=$B199)+('[1]HK 2022'!$A$6:$A$224=$C199)+('[1]HK 2022'!$A$6:$A$224=$D199)+('[1]HK 2022'!$A$6:$A$224=$E199)+('[1]HK 2022'!$A$6:$A$224=$F199)+('[1]HK 2022'!$A$6:$A$224=$G199)+('[1]HK 2022'!$A$6:$A$224=$H199)+('[1]HK 2022'!$A$6:$A$224=$I199)+('[1]HK 2022'!$A$6:$A$224=$J199)+('[1]HK 2022'!$A$6:$A$224=$K199)+('[1]HK 2022'!$A$6:$A$224=$L199)+('[1]HK 2022'!$A$6:$A$224=$M199)+('[1]HK 2022'!$A$6:$A$224=$N199),('[1]HK 2022'!$H$6:$H$224))</f>
        <v>6500</v>
      </c>
      <c r="Q199" s="48">
        <f>SUMPRODUCT(('[2]HK 2023'!$A$6:$A$205=$A199)+('[2]HK 2023'!$A$6:$A$205=$B199)+('[2]HK 2023'!$A$6:$A$205=$C199)+('[2]HK 2023'!$A$6:$A$205=$D199)+('[2]HK 2023'!$A$6:$A$205=$E199)+('[2]HK 2023'!$A$6:$A$205=$F199)+('[2]HK 2023'!$A$6:$A$205=$G199)+('[2]HK 2023'!$A$6:$A$205=$H199)+('[2]HK 2023'!$A$6:$A$205=$I199)+('[2]HK 2023'!$A$6:$A$205=$J199)+('[2]HK 2023'!$A$6:$A$205=$K199)+('[2]HK 2023'!$A$6:$A$205=$L199)+('[2]HK 2023'!$A$6:$A$205=$M199)+('[2]HK 2023'!$A$6:$A$205=$N199),('[2]HK 2023'!$H$6:$H$205))</f>
        <v>0</v>
      </c>
      <c r="R199" s="170">
        <f>IF(AND(P199=0,Q199=0),0,IF(OR(ISBLANK(P199),P199=0),1,IF(ISBLANK(Q199),-1,(Q199-P199)/P199)))</f>
        <v>-1</v>
      </c>
      <c r="U199" s="12"/>
      <c r="V199" s="2"/>
    </row>
    <row r="200" spans="9:22" ht="15.6">
      <c r="I200" s="200"/>
      <c r="J200" s="200"/>
      <c r="K200" s="200"/>
      <c r="L200" s="201"/>
      <c r="M200" s="201"/>
      <c r="N200" s="201"/>
      <c r="O200" s="16"/>
      <c r="P200" s="64"/>
      <c r="Q200" s="64"/>
      <c r="R200" s="181"/>
      <c r="U200" s="12"/>
      <c r="V200" s="2"/>
    </row>
    <row r="201" spans="9:22" ht="18">
      <c r="I201" s="200"/>
      <c r="J201" s="200"/>
      <c r="K201" s="200"/>
      <c r="L201" s="201"/>
      <c r="M201" s="201"/>
      <c r="N201" s="201"/>
      <c r="O201" s="33" t="s">
        <v>122</v>
      </c>
      <c r="P201" s="50">
        <f>SUM(P202:P208)</f>
        <v>17586.72</v>
      </c>
      <c r="Q201" s="50">
        <f>SUM(Q202:Q208)</f>
        <v>55499.29</v>
      </c>
      <c r="R201" s="170">
        <f>IF(AND(P201=0,Q201=0),0,IF(OR(ISBLANK(P201),P201=0),1,IF(ISBLANK(Q201),-1,(Q201-P201)/P201)))</f>
        <v>2.1557499067478187</v>
      </c>
      <c r="U201" s="3"/>
      <c r="V201" s="3"/>
    </row>
    <row r="202" spans="9:22" ht="15.6">
      <c r="I202" s="200"/>
      <c r="J202" s="200"/>
      <c r="K202" s="200"/>
      <c r="L202" s="201"/>
      <c r="M202" s="201"/>
      <c r="N202" s="201"/>
      <c r="O202" s="17" t="s">
        <v>2</v>
      </c>
      <c r="P202" s="47"/>
      <c r="Q202" s="47"/>
      <c r="R202" s="179"/>
      <c r="U202" s="9"/>
      <c r="V202" s="2"/>
    </row>
    <row r="203" spans="9:22" ht="15.6">
      <c r="I203" s="200"/>
      <c r="J203" s="200"/>
      <c r="K203" s="200"/>
      <c r="L203" s="201"/>
      <c r="M203" s="201"/>
      <c r="N203" s="201">
        <v>549410</v>
      </c>
      <c r="O203" s="27" t="s">
        <v>168</v>
      </c>
      <c r="P203" s="42">
        <f>SUMPRODUCT(('[1]HK 2022'!$A$6:$A$224=$A203)+('[1]HK 2022'!$A$6:$A$224=$B203)+('[1]HK 2022'!$A$6:$A$224=$C203)+('[1]HK 2022'!$A$6:$A$224=$D203)+('[1]HK 2022'!$A$6:$A$224=$E203)+('[1]HK 2022'!$A$6:$A$224=$F203)+('[1]HK 2022'!$A$6:$A$224=$G203)+('[1]HK 2022'!$A$6:$A$224=$H203)+('[1]HK 2022'!$A$6:$A$224=$I203)+('[1]HK 2022'!$A$6:$A$224=$J203)+('[1]HK 2022'!$A$6:$A$224=$K203)+('[1]HK 2022'!$A$6:$A$224=$L203)+('[1]HK 2022'!$A$6:$A$224=$M203)+('[1]HK 2022'!$A$6:$A$224=$N203),('[1]HK 2022'!$H$6:$H$224))</f>
        <v>0</v>
      </c>
      <c r="Q203" s="42">
        <f>SUMPRODUCT(('[2]HK 2023'!$A$6:$A$205=$A203)+('[2]HK 2023'!$A$6:$A$205=$B203)+('[2]HK 2023'!$A$6:$A$205=$C203)+('[2]HK 2023'!$A$6:$A$205=$D203)+('[2]HK 2023'!$A$6:$A$205=$E203)+('[2]HK 2023'!$A$6:$A$205=$F203)+('[2]HK 2023'!$A$6:$A$205=$G203)+('[2]HK 2023'!$A$6:$A$205=$H203)+('[2]HK 2023'!$A$6:$A$205=$I203)+('[2]HK 2023'!$A$6:$A$205=$J203)+('[2]HK 2023'!$A$6:$A$205=$K203)+('[2]HK 2023'!$A$6:$A$205=$L203)+('[2]HK 2023'!$A$6:$A$205=$M203)+('[2]HK 2023'!$A$6:$A$205=$N203),('[2]HK 2023'!$H$6:$H$205))</f>
        <v>24879.71</v>
      </c>
      <c r="R203" s="183">
        <f t="shared" ref="R203" si="22">IF(AND(P203=0,Q203=0),0,IF(OR(ISBLANK(P203),P203=0),1,IF(ISBLANK(Q203),-1,(Q203-P203)/P203)))</f>
        <v>1</v>
      </c>
      <c r="U203" s="9"/>
      <c r="V203" s="2"/>
    </row>
    <row r="204" spans="9:22" ht="15.6">
      <c r="I204" s="200"/>
      <c r="J204" s="200"/>
      <c r="K204" s="200">
        <v>549370</v>
      </c>
      <c r="L204" s="201">
        <v>549380</v>
      </c>
      <c r="M204" s="201">
        <v>538330</v>
      </c>
      <c r="N204" s="201">
        <v>538340</v>
      </c>
      <c r="O204" s="17" t="s">
        <v>68</v>
      </c>
      <c r="P204" s="42">
        <f>SUMPRODUCT(('[1]HK 2022'!$A$6:$A$224=$A204)+('[1]HK 2022'!$A$6:$A$224=$B204)+('[1]HK 2022'!$A$6:$A$224=$C204)+('[1]HK 2022'!$A$6:$A$224=$D204)+('[1]HK 2022'!$A$6:$A$224=$E204)+('[1]HK 2022'!$A$6:$A$224=$F204)+('[1]HK 2022'!$A$6:$A$224=$G204)+('[1]HK 2022'!$A$6:$A$224=$H204)+('[1]HK 2022'!$A$6:$A$224=$I204)+('[1]HK 2022'!$A$6:$A$224=$J204)+('[1]HK 2022'!$A$6:$A$224=$K204)+('[1]HK 2022'!$A$6:$A$224=$L204)+('[1]HK 2022'!$A$6:$A$224=$M204)+('[1]HK 2022'!$A$6:$A$224=$N204),('[1]HK 2022'!$H$6:$H$224))</f>
        <v>15100</v>
      </c>
      <c r="Q204" s="42">
        <f>SUMPRODUCT(('[2]HK 2023'!$A$6:$A$205=$A204)+('[2]HK 2023'!$A$6:$A$205=$B204)+('[2]HK 2023'!$A$6:$A$205=$C204)+('[2]HK 2023'!$A$6:$A$205=$D204)+('[2]HK 2023'!$A$6:$A$205=$E204)+('[2]HK 2023'!$A$6:$A$205=$F204)+('[2]HK 2023'!$A$6:$A$205=$G204)+('[2]HK 2023'!$A$6:$A$205=$H204)+('[2]HK 2023'!$A$6:$A$205=$I204)+('[2]HK 2023'!$A$6:$A$205=$J204)+('[2]HK 2023'!$A$6:$A$205=$K204)+('[2]HK 2023'!$A$6:$A$205=$L204)+('[2]HK 2023'!$A$6:$A$205=$M204)+('[2]HK 2023'!$A$6:$A$205=$N204),('[2]HK 2023'!$H$6:$H$205))</f>
        <v>19500</v>
      </c>
      <c r="R204" s="183">
        <f t="shared" ref="R204" si="23">IF(AND(P204=0,Q204=0),0,IF(OR(ISBLANK(P204),P204=0),1,IF(ISBLANK(Q204),-1,(Q204-P204)/P204)))</f>
        <v>0.29139072847682118</v>
      </c>
      <c r="U204" s="9"/>
      <c r="V204" s="2"/>
    </row>
    <row r="205" spans="9:22" ht="15.6">
      <c r="I205" s="200"/>
      <c r="J205" s="200"/>
      <c r="K205" s="200"/>
      <c r="L205" s="201"/>
      <c r="M205" s="201">
        <v>549390</v>
      </c>
      <c r="N205" s="201">
        <v>538350</v>
      </c>
      <c r="O205" s="17" t="s">
        <v>69</v>
      </c>
      <c r="P205" s="42">
        <f>SUMPRODUCT(('[1]HK 2022'!$A$6:$A$224=$A205)+('[1]HK 2022'!$A$6:$A$224=$B205)+('[1]HK 2022'!$A$6:$A$224=$C205)+('[1]HK 2022'!$A$6:$A$224=$D205)+('[1]HK 2022'!$A$6:$A$224=$E205)+('[1]HK 2022'!$A$6:$A$224=$F205)+('[1]HK 2022'!$A$6:$A$224=$G205)+('[1]HK 2022'!$A$6:$A$224=$H205)+('[1]HK 2022'!$A$6:$A$224=$I205)+('[1]HK 2022'!$A$6:$A$224=$J205)+('[1]HK 2022'!$A$6:$A$224=$K205)+('[1]HK 2022'!$A$6:$A$224=$L205)+('[1]HK 2022'!$A$6:$A$224=$M205)+('[1]HK 2022'!$A$6:$A$224=$N205),('[1]HK 2022'!$H$6:$H$224))</f>
        <v>1500</v>
      </c>
      <c r="Q205" s="42">
        <f>SUMPRODUCT(('[2]HK 2023'!$A$6:$A$205=$A205)+('[2]HK 2023'!$A$6:$A$205=$B205)+('[2]HK 2023'!$A$6:$A$205=$C205)+('[2]HK 2023'!$A$6:$A$205=$D205)+('[2]HK 2023'!$A$6:$A$205=$E205)+('[2]HK 2023'!$A$6:$A$205=$F205)+('[2]HK 2023'!$A$6:$A$205=$G205)+('[2]HK 2023'!$A$6:$A$205=$H205)+('[2]HK 2023'!$A$6:$A$205=$I205)+('[2]HK 2023'!$A$6:$A$205=$J205)+('[2]HK 2023'!$A$6:$A$205=$K205)+('[2]HK 2023'!$A$6:$A$205=$L205)+('[2]HK 2023'!$A$6:$A$205=$M205)+('[2]HK 2023'!$A$6:$A$205=$N205),('[2]HK 2023'!$H$6:$H$205))</f>
        <v>10650</v>
      </c>
      <c r="R205" s="183">
        <f>IF(AND(P205=0,Q205=0),0,IF(OR(ISBLANK(P205),P205=0),1,IF(ISBLANK(Q205),-1,(Q205-P205)/P205)))</f>
        <v>6.1</v>
      </c>
      <c r="U205" s="12"/>
      <c r="V205" s="2"/>
    </row>
    <row r="206" spans="9:22" ht="15.6">
      <c r="I206" s="200"/>
      <c r="J206" s="200"/>
      <c r="K206" s="200"/>
      <c r="L206" s="201"/>
      <c r="M206" s="201">
        <v>549400</v>
      </c>
      <c r="N206" s="201">
        <v>549330</v>
      </c>
      <c r="O206" s="17" t="s">
        <v>46</v>
      </c>
      <c r="P206" s="42">
        <f>SUMPRODUCT(('[1]HK 2022'!$A$6:$A$224=$A206)+('[1]HK 2022'!$A$6:$A$224=$B206)+('[1]HK 2022'!$A$6:$A$224=$C206)+('[1]HK 2022'!$A$6:$A$224=$D206)+('[1]HK 2022'!$A$6:$A$224=$E206)+('[1]HK 2022'!$A$6:$A$224=$F206)+('[1]HK 2022'!$A$6:$A$224=$G206)+('[1]HK 2022'!$A$6:$A$224=$H206)+('[1]HK 2022'!$A$6:$A$224=$I206)+('[1]HK 2022'!$A$6:$A$224=$J206)+('[1]HK 2022'!$A$6:$A$224=$K206)+('[1]HK 2022'!$A$6:$A$224=$L206)+('[1]HK 2022'!$A$6:$A$224=$M206)+('[1]HK 2022'!$A$6:$A$224=$N206),('[1]HK 2022'!$H$6:$H$224))</f>
        <v>985.82</v>
      </c>
      <c r="Q206" s="42">
        <f>SUMPRODUCT(('[2]HK 2023'!$A$6:$A$205=$A206)+('[2]HK 2023'!$A$6:$A$205=$B206)+('[2]HK 2023'!$A$6:$A$205=$C206)+('[2]HK 2023'!$A$6:$A$205=$D206)+('[2]HK 2023'!$A$6:$A$205=$E206)+('[2]HK 2023'!$A$6:$A$205=$F206)+('[2]HK 2023'!$A$6:$A$205=$G206)+('[2]HK 2023'!$A$6:$A$205=$H206)+('[2]HK 2023'!$A$6:$A$205=$I206)+('[2]HK 2023'!$A$6:$A$205=$J206)+('[2]HK 2023'!$A$6:$A$205=$K206)+('[2]HK 2023'!$A$6:$A$205=$L206)+('[2]HK 2023'!$A$6:$A$205=$M206)+('[2]HK 2023'!$A$6:$A$205=$N206),('[2]HK 2023'!$H$6:$H$205))</f>
        <v>468</v>
      </c>
      <c r="R206" s="183">
        <f>IF(AND(P206=0,Q206=0),0,IF(OR(ISBLANK(P206),P206=0),1,IF(ISBLANK(Q206),-1,(Q206-P206)/P206)))</f>
        <v>-0.5252683045586416</v>
      </c>
      <c r="U206" s="9"/>
      <c r="V206" s="2"/>
    </row>
    <row r="207" spans="9:22" ht="15.6">
      <c r="I207" s="200"/>
      <c r="J207" s="200"/>
      <c r="K207" s="200"/>
      <c r="L207" s="201"/>
      <c r="M207" s="201"/>
      <c r="N207" s="201">
        <v>549440</v>
      </c>
      <c r="O207" s="27" t="s">
        <v>163</v>
      </c>
      <c r="P207" s="42">
        <f>SUMPRODUCT(('[1]HK 2022'!$A$6:$A$224=$A207)+('[1]HK 2022'!$A$6:$A$224=$B207)+('[1]HK 2022'!$A$6:$A$224=$C207)+('[1]HK 2022'!$A$6:$A$224=$D207)+('[1]HK 2022'!$A$6:$A$224=$E207)+('[1]HK 2022'!$A$6:$A$224=$F207)+('[1]HK 2022'!$A$6:$A$224=$G207)+('[1]HK 2022'!$A$6:$A$224=$H207)+('[1]HK 2022'!$A$6:$A$224=$I207)+('[1]HK 2022'!$A$6:$A$224=$J207)+('[1]HK 2022'!$A$6:$A$224=$K207)+('[1]HK 2022'!$A$6:$A$224=$L207)+('[1]HK 2022'!$A$6:$A$224=$M207)+('[1]HK 2022'!$A$6:$A$224=$N207),('[1]HK 2022'!$H$6:$H$224))</f>
        <v>0.9</v>
      </c>
      <c r="Q207" s="42">
        <f>SUMPRODUCT(('[2]HK 2023'!$A$6:$A$205=$A207)+('[2]HK 2023'!$A$6:$A$205=$B207)+('[2]HK 2023'!$A$6:$A$205=$C207)+('[2]HK 2023'!$A$6:$A$205=$D207)+('[2]HK 2023'!$A$6:$A$205=$E207)+('[2]HK 2023'!$A$6:$A$205=$F207)+('[2]HK 2023'!$A$6:$A$205=$G207)+('[2]HK 2023'!$A$6:$A$205=$H207)+('[2]HK 2023'!$A$6:$A$205=$I207)+('[2]HK 2023'!$A$6:$A$205=$J207)+('[2]HK 2023'!$A$6:$A$205=$K207)+('[2]HK 2023'!$A$6:$A$205=$L207)+('[2]HK 2023'!$A$6:$A$205=$M207)+('[2]HK 2023'!$A$6:$A$205=$N207),('[2]HK 2023'!$H$6:$H$205))</f>
        <v>1.58</v>
      </c>
      <c r="R207" s="183">
        <f t="shared" ref="R207" si="24">IF(AND(P207=0,Q207=0),0,IF(OR(ISBLANK(P207),P207=0),1,IF(ISBLANK(Q207),-1,(Q207-P207)/P207)))</f>
        <v>0.75555555555555554</v>
      </c>
      <c r="U207" s="12"/>
      <c r="V207" s="2"/>
    </row>
    <row r="208" spans="9:22" ht="15.6">
      <c r="I208" s="200"/>
      <c r="J208" s="200"/>
      <c r="K208" s="200"/>
      <c r="L208" s="201"/>
      <c r="M208" s="201"/>
      <c r="N208" s="201"/>
      <c r="O208" s="21"/>
      <c r="P208" s="44"/>
      <c r="Q208" s="44"/>
      <c r="R208" s="166"/>
      <c r="U208" s="3"/>
      <c r="V208" s="2"/>
    </row>
    <row r="209" spans="9:22" ht="18">
      <c r="I209" s="200"/>
      <c r="J209" s="200"/>
      <c r="K209" s="200"/>
      <c r="L209" s="201"/>
      <c r="M209" s="201"/>
      <c r="N209" s="201"/>
      <c r="O209" s="33" t="s">
        <v>123</v>
      </c>
      <c r="P209" s="50">
        <f>SUM(P210:P213)</f>
        <v>1523657</v>
      </c>
      <c r="Q209" s="50">
        <f>SUM(Q210:Q213)</f>
        <v>1636479</v>
      </c>
      <c r="R209" s="170">
        <f>IF(AND(P209=0,Q209=0),0,IF(OR(ISBLANK(P209),P209=0),1,IF(ISBLANK(Q209),-1,(Q209-P209)/P209)))</f>
        <v>7.4046849126804787E-2</v>
      </c>
      <c r="U209" s="12"/>
      <c r="V209" s="2"/>
    </row>
    <row r="210" spans="9:22" ht="15.6">
      <c r="I210" s="200"/>
      <c r="J210" s="200"/>
      <c r="K210" s="200"/>
      <c r="L210" s="201"/>
      <c r="M210" s="201"/>
      <c r="N210" s="201"/>
      <c r="O210" s="17" t="s">
        <v>2</v>
      </c>
      <c r="P210" s="47"/>
      <c r="Q210" s="47"/>
      <c r="R210" s="179"/>
      <c r="U210" s="3"/>
      <c r="V210" s="2"/>
    </row>
    <row r="211" spans="9:22" ht="15.6">
      <c r="I211" s="200"/>
      <c r="J211" s="200"/>
      <c r="K211" s="200"/>
      <c r="L211" s="201">
        <v>551300</v>
      </c>
      <c r="M211" s="201">
        <v>551310</v>
      </c>
      <c r="N211" s="201">
        <v>551320</v>
      </c>
      <c r="O211" s="17" t="s">
        <v>48</v>
      </c>
      <c r="P211" s="42">
        <f>SUMPRODUCT(('[1]HK 2022'!$A$6:$A$224=$A211)+('[1]HK 2022'!$A$6:$A$224=$B211)+('[1]HK 2022'!$A$6:$A$224=$C211)+('[1]HK 2022'!$A$6:$A$224=$D211)+('[1]HK 2022'!$A$6:$A$224=$E211)+('[1]HK 2022'!$A$6:$A$224=$F211)+('[1]HK 2022'!$A$6:$A$224=$G211)+('[1]HK 2022'!$A$6:$A$224=$H211)+('[1]HK 2022'!$A$6:$A$224=$I211)+('[1]HK 2022'!$A$6:$A$224=$J211)+('[1]HK 2022'!$A$6:$A$224=$K211)+('[1]HK 2022'!$A$6:$A$224=$L211)+('[1]HK 2022'!$A$6:$A$224=$M211)+('[1]HK 2022'!$A$6:$A$224=$N211),('[1]HK 2022'!$H$6:$H$224))</f>
        <v>1504956.89</v>
      </c>
      <c r="Q211" s="42">
        <f>SUMPRODUCT(('[2]HK 2023'!$A$6:$A$205=$A211)+('[2]HK 2023'!$A$6:$A$205=$B211)+('[2]HK 2023'!$A$6:$A$205=$C211)+('[2]HK 2023'!$A$6:$A$205=$D211)+('[2]HK 2023'!$A$6:$A$205=$E211)+('[2]HK 2023'!$A$6:$A$205=$F211)+('[2]HK 2023'!$A$6:$A$205=$G211)+('[2]HK 2023'!$A$6:$A$205=$H211)+('[2]HK 2023'!$A$6:$A$205=$I211)+('[2]HK 2023'!$A$6:$A$205=$J211)+('[2]HK 2023'!$A$6:$A$205=$K211)+('[2]HK 2023'!$A$6:$A$205=$L211)+('[2]HK 2023'!$A$6:$A$205=$M211)+('[2]HK 2023'!$A$6:$A$205=$N211),('[2]HK 2023'!$H$6:$H$205))</f>
        <v>1619103.58</v>
      </c>
      <c r="R211" s="183">
        <f t="shared" ref="R211:R212" si="25">IF(AND(P211=0,Q211=0),0,IF(OR(ISBLANK(P211),P211=0),1,IF(ISBLANK(Q211),-1,(Q211-P211)/P211)))</f>
        <v>7.584714934924161E-2</v>
      </c>
      <c r="U211" s="3"/>
      <c r="V211" s="2"/>
    </row>
    <row r="212" spans="9:22" ht="15.6">
      <c r="I212" s="200"/>
      <c r="J212" s="200"/>
      <c r="K212" s="200"/>
      <c r="L212" s="201"/>
      <c r="M212" s="201">
        <v>551020</v>
      </c>
      <c r="N212" s="201">
        <v>551010</v>
      </c>
      <c r="O212" s="19" t="s">
        <v>47</v>
      </c>
      <c r="P212" s="43">
        <f>SUMPRODUCT(('[1]HK 2022'!$A$6:$A$224=$A212)+('[1]HK 2022'!$A$6:$A$224=$B212)+('[1]HK 2022'!$A$6:$A$224=$C212)+('[1]HK 2022'!$A$6:$A$224=$D212)+('[1]HK 2022'!$A$6:$A$224=$E212)+('[1]HK 2022'!$A$6:$A$224=$F212)+('[1]HK 2022'!$A$6:$A$224=$G212)+('[1]HK 2022'!$A$6:$A$224=$H212)+('[1]HK 2022'!$A$6:$A$224=$I212)+('[1]HK 2022'!$A$6:$A$224=$J212)+('[1]HK 2022'!$A$6:$A$224=$K212)+('[1]HK 2022'!$A$6:$A$224=$L212)+('[1]HK 2022'!$A$6:$A$224=$M212)+('[1]HK 2022'!$A$6:$A$224=$N212),('[1]HK 2022'!$H$6:$H$224))</f>
        <v>18700.11</v>
      </c>
      <c r="Q212" s="43">
        <f>SUMPRODUCT(('[2]HK 2023'!$A$6:$A$205=$A212)+('[2]HK 2023'!$A$6:$A$205=$B212)+('[2]HK 2023'!$A$6:$A$205=$C212)+('[2]HK 2023'!$A$6:$A$205=$D212)+('[2]HK 2023'!$A$6:$A$205=$E212)+('[2]HK 2023'!$A$6:$A$205=$F212)+('[2]HK 2023'!$A$6:$A$205=$G212)+('[2]HK 2023'!$A$6:$A$205=$H212)+('[2]HK 2023'!$A$6:$A$205=$I212)+('[2]HK 2023'!$A$6:$A$205=$J212)+('[2]HK 2023'!$A$6:$A$205=$K212)+('[2]HK 2023'!$A$6:$A$205=$L212)+('[2]HK 2023'!$A$6:$A$205=$M212)+('[2]HK 2023'!$A$6:$A$205=$N212),('[2]HK 2023'!$H$6:$H$205))</f>
        <v>17375.419999999998</v>
      </c>
      <c r="R212" s="172">
        <f t="shared" si="25"/>
        <v>-7.0838620735386174E-2</v>
      </c>
      <c r="U212" s="3"/>
      <c r="V212" s="2"/>
    </row>
    <row r="213" spans="9:22" ht="15.6">
      <c r="I213" s="200"/>
      <c r="J213" s="200"/>
      <c r="K213" s="200"/>
      <c r="L213" s="201"/>
      <c r="M213" s="201"/>
      <c r="N213" s="201"/>
      <c r="O213" s="20"/>
      <c r="P213" s="61"/>
      <c r="Q213" s="61"/>
      <c r="R213" s="166"/>
      <c r="U213" s="3"/>
      <c r="V213" s="2"/>
    </row>
    <row r="214" spans="9:22" ht="18">
      <c r="I214" s="200"/>
      <c r="J214" s="200"/>
      <c r="K214" s="200"/>
      <c r="L214" s="201"/>
      <c r="M214" s="201"/>
      <c r="N214" s="201">
        <v>553300</v>
      </c>
      <c r="O214" s="34" t="s">
        <v>148</v>
      </c>
      <c r="P214" s="48">
        <f>SUMPRODUCT(('[1]HK 2022'!$A$6:$A$224=$A214)+('[1]HK 2022'!$A$6:$A$224=$B214)+('[1]HK 2022'!$A$6:$A$224=$C214)+('[1]HK 2022'!$A$6:$A$224=$D214)+('[1]HK 2022'!$A$6:$A$224=$E214)+('[1]HK 2022'!$A$6:$A$224=$F214)+('[1]HK 2022'!$A$6:$A$224=$G214)+('[1]HK 2022'!$A$6:$A$224=$H214)+('[1]HK 2022'!$A$6:$A$224=$I214)+('[1]HK 2022'!$A$6:$A$224=$J214)+('[1]HK 2022'!$A$6:$A$224=$K214)+('[1]HK 2022'!$A$6:$A$224=$L214)+('[1]HK 2022'!$A$6:$A$224=$M214)+('[1]HK 2022'!$A$6:$A$224=$N214),('[1]HK 2022'!$H$6:$H$224))</f>
        <v>5000</v>
      </c>
      <c r="Q214" s="48">
        <f>SUMPRODUCT(('[2]HK 2023'!$A$6:$A$205=$A214)+('[2]HK 2023'!$A$6:$A$205=$B214)+('[2]HK 2023'!$A$6:$A$205=$C214)+('[2]HK 2023'!$A$6:$A$205=$D214)+('[2]HK 2023'!$A$6:$A$205=$E214)+('[2]HK 2023'!$A$6:$A$205=$F214)+('[2]HK 2023'!$A$6:$A$205=$G214)+('[2]HK 2023'!$A$6:$A$205=$H214)+('[2]HK 2023'!$A$6:$A$205=$I214)+('[2]HK 2023'!$A$6:$A$205=$J214)+('[2]HK 2023'!$A$6:$A$205=$K214)+('[2]HK 2023'!$A$6:$A$205=$L214)+('[2]HK 2023'!$A$6:$A$205=$M214)+('[2]HK 2023'!$A$6:$A$205=$N214),('[2]HK 2023'!$H$6:$H$205))</f>
        <v>0</v>
      </c>
      <c r="R214" s="170">
        <f>IF(AND(P214=0,Q214=0),0,IF(OR(ISBLANK(P214),P214=0),1,IF(ISBLANK(Q214),-1,(Q214-P214)/P214)))</f>
        <v>-1</v>
      </c>
      <c r="U214" s="3"/>
      <c r="V214" s="2"/>
    </row>
    <row r="215" spans="9:22" ht="15.6">
      <c r="I215" s="200"/>
      <c r="J215" s="200"/>
      <c r="K215" s="200"/>
      <c r="L215" s="201"/>
      <c r="M215" s="201"/>
      <c r="N215" s="201"/>
      <c r="O215" s="16"/>
      <c r="P215" s="64"/>
      <c r="Q215" s="64"/>
      <c r="R215" s="181"/>
      <c r="U215" s="3"/>
      <c r="V215" s="2"/>
    </row>
    <row r="216" spans="9:22" ht="18">
      <c r="I216" s="200"/>
      <c r="J216" s="200"/>
      <c r="K216" s="200"/>
      <c r="L216" s="201"/>
      <c r="M216" s="201">
        <v>556480</v>
      </c>
      <c r="N216" s="201">
        <v>556510</v>
      </c>
      <c r="O216" s="33" t="s">
        <v>71</v>
      </c>
      <c r="P216" s="50">
        <f>SUMPRODUCT(('[1]HK 2022'!$A$6:$A$224=$A216)+('[1]HK 2022'!$A$6:$A$224=$B216)+('[1]HK 2022'!$A$6:$A$224=$C216)+('[1]HK 2022'!$A$6:$A$224=$D216)+('[1]HK 2022'!$A$6:$A$224=$E216)+('[1]HK 2022'!$A$6:$A$224=$F216)+('[1]HK 2022'!$A$6:$A$224=$G216)+('[1]HK 2022'!$A$6:$A$224=$H216)+('[1]HK 2022'!$A$6:$A$224=$I216)+('[1]HK 2022'!$A$6:$A$224=$J216)+('[1]HK 2022'!$A$6:$A$224=$K216)+('[1]HK 2022'!$A$6:$A$224=$L216)+('[1]HK 2022'!$A$6:$A$224=$M216)+('[1]HK 2022'!$A$6:$A$224=$N216),('[1]HK 2022'!$H$6:$H$224))</f>
        <v>675</v>
      </c>
      <c r="Q216" s="50">
        <f>SUMPRODUCT(('[2]HK 2023'!$A$6:$A$205=$A216)+('[2]HK 2023'!$A$6:$A$205=$B216)+('[2]HK 2023'!$A$6:$A$205=$C216)+('[2]HK 2023'!$A$6:$A$205=$D216)+('[2]HK 2023'!$A$6:$A$205=$E216)+('[2]HK 2023'!$A$6:$A$205=$F216)+('[2]HK 2023'!$A$6:$A$205=$G216)+('[2]HK 2023'!$A$6:$A$205=$H216)+('[2]HK 2023'!$A$6:$A$205=$I216)+('[2]HK 2023'!$A$6:$A$205=$J216)+('[2]HK 2023'!$A$6:$A$205=$K216)+('[2]HK 2023'!$A$6:$A$205=$L216)+('[2]HK 2023'!$A$6:$A$205=$M216)+('[2]HK 2023'!$A$6:$A$205=$N216),('[2]HK 2023'!$H$6:$H$205))</f>
        <v>-1284.8</v>
      </c>
      <c r="R216" s="170">
        <f>IF(AND(P216=0,Q216=0),0,IF(OR(ISBLANK(P216),P216=0),1,IF(ISBLANK(Q216),-1,(Q216-P216)/P216)))</f>
        <v>-2.9034074074074074</v>
      </c>
      <c r="U216" s="3"/>
      <c r="V216" s="2"/>
    </row>
    <row r="217" spans="9:22" ht="15.75" customHeight="1">
      <c r="I217" s="200"/>
      <c r="J217" s="200"/>
      <c r="K217" s="200"/>
      <c r="L217" s="201"/>
      <c r="M217" s="201"/>
      <c r="N217" s="201"/>
      <c r="O217" s="21"/>
      <c r="P217" s="44"/>
      <c r="Q217" s="44"/>
      <c r="R217" s="181"/>
      <c r="U217" s="5"/>
      <c r="V217" s="2"/>
    </row>
    <row r="218" spans="9:22" ht="15.75" hidden="1" customHeight="1" outlineLevel="1">
      <c r="I218" s="200"/>
      <c r="J218" s="200"/>
      <c r="K218" s="200"/>
      <c r="L218" s="201"/>
      <c r="M218" s="201"/>
      <c r="N218" s="201">
        <v>557510</v>
      </c>
      <c r="O218" s="33" t="s">
        <v>124</v>
      </c>
      <c r="P218" s="50">
        <f>SUMPRODUCT(('[1]HK 2022'!$A$6:$A$224=$A218)+('[1]HK 2022'!$A$6:$A$224=$B218)+('[1]HK 2022'!$A$6:$A$224=$C218)+('[1]HK 2022'!$A$6:$A$224=$D218)+('[1]HK 2022'!$A$6:$A$224=$E218)+('[1]HK 2022'!$A$6:$A$224=$F218)+('[1]HK 2022'!$A$6:$A$224=$G218)+('[1]HK 2022'!$A$6:$A$224=$H218)+('[1]HK 2022'!$A$6:$A$224=$I218)+('[1]HK 2022'!$A$6:$A$224=$J218)+('[1]HK 2022'!$A$6:$A$224=$K218)+('[1]HK 2022'!$A$6:$A$224=$L218)+('[1]HK 2022'!$A$6:$A$224=$M218)+('[1]HK 2022'!$A$6:$A$224=$N218),('[1]HK 2022'!$H$6:$H$224))</f>
        <v>0</v>
      </c>
      <c r="Q218" s="50">
        <f>SUMPRODUCT(('[2]HK 2023'!$A$6:$A$205=$A218)+('[2]HK 2023'!$A$6:$A$205=$B218)+('[2]HK 2023'!$A$6:$A$205=$C218)+('[2]HK 2023'!$A$6:$A$205=$D218)+('[2]HK 2023'!$A$6:$A$205=$E218)+('[2]HK 2023'!$A$6:$A$205=$F218)+('[2]HK 2023'!$A$6:$A$205=$G218)+('[2]HK 2023'!$A$6:$A$205=$H218)+('[2]HK 2023'!$A$6:$A$205=$I218)+('[2]HK 2023'!$A$6:$A$205=$J218)+('[2]HK 2023'!$A$6:$A$205=$K218)+('[2]HK 2023'!$A$6:$A$205=$L218)+('[2]HK 2023'!$A$6:$A$205=$M218)+('[2]HK 2023'!$A$6:$A$205=$N218),('[2]HK 2023'!$H$6:$H$205))</f>
        <v>0</v>
      </c>
      <c r="R218" s="170">
        <f>IF(AND(P218=0,Q218=0),0,IF(OR(ISBLANK(P218),P218=0),1,IF(ISBLANK(Q218),-1,(Q218-P218)/P218)))</f>
        <v>0</v>
      </c>
      <c r="U218" s="5"/>
      <c r="V218" s="2"/>
    </row>
    <row r="219" spans="9:22" ht="15.75" hidden="1" customHeight="1" outlineLevel="1">
      <c r="I219" s="200"/>
      <c r="J219" s="200"/>
      <c r="K219" s="200"/>
      <c r="L219" s="201"/>
      <c r="M219" s="201"/>
      <c r="N219" s="201"/>
      <c r="O219" s="21"/>
      <c r="P219" s="44"/>
      <c r="Q219" s="44"/>
      <c r="R219" s="181"/>
      <c r="U219" s="5"/>
      <c r="V219" s="2"/>
    </row>
    <row r="220" spans="9:22" ht="18" collapsed="1">
      <c r="I220" s="200"/>
      <c r="J220" s="200"/>
      <c r="K220" s="200"/>
      <c r="L220" s="201"/>
      <c r="M220" s="201"/>
      <c r="N220" s="201"/>
      <c r="O220" s="33" t="s">
        <v>72</v>
      </c>
      <c r="P220" s="50">
        <f>SUM(P221:P223)</f>
        <v>440863.6</v>
      </c>
      <c r="Q220" s="50">
        <f>SUM(Q221:Q223)</f>
        <v>230311.12</v>
      </c>
      <c r="R220" s="170">
        <f>IF(AND(P220=0,Q220=0),0,IF(OR(ISBLANK(P220),P220=0),1,IF(ISBLANK(Q220),-1,(Q220-P220)/P220)))</f>
        <v>-0.47759098278923456</v>
      </c>
      <c r="U220" s="5"/>
      <c r="V220" s="2"/>
    </row>
    <row r="221" spans="9:22" ht="15.6">
      <c r="I221" s="200"/>
      <c r="J221" s="200"/>
      <c r="K221" s="200"/>
      <c r="L221" s="201"/>
      <c r="M221" s="201"/>
      <c r="N221" s="201"/>
      <c r="O221" s="17" t="s">
        <v>2</v>
      </c>
      <c r="P221" s="47"/>
      <c r="Q221" s="47"/>
      <c r="R221" s="179"/>
      <c r="U221" s="10"/>
      <c r="V221" s="2"/>
    </row>
    <row r="222" spans="9:22" ht="15.6">
      <c r="I222" s="200"/>
      <c r="J222" s="200"/>
      <c r="K222" s="200"/>
      <c r="L222" s="201">
        <v>558321</v>
      </c>
      <c r="M222" s="201">
        <v>558300</v>
      </c>
      <c r="N222" s="201">
        <v>558301</v>
      </c>
      <c r="O222" s="27" t="s">
        <v>108</v>
      </c>
      <c r="P222" s="42">
        <f>SUMPRODUCT(('[1]HK 2022'!$A$6:$A$224=$A222)+('[1]HK 2022'!$A$6:$A$224=$B222)+('[1]HK 2022'!$A$6:$A$224=$C222)+('[1]HK 2022'!$A$6:$A$224=$D222)+('[1]HK 2022'!$A$6:$A$224=$E222)+('[1]HK 2022'!$A$6:$A$224=$F222)+('[1]HK 2022'!$A$6:$A$224=$G222)+('[1]HK 2022'!$A$6:$A$224=$H222)+('[1]HK 2022'!$A$6:$A$224=$I222)+('[1]HK 2022'!$A$6:$A$224=$J222)+('[1]HK 2022'!$A$6:$A$224=$K222)+('[1]HK 2022'!$A$6:$A$224=$L222)+('[1]HK 2022'!$A$6:$A$224=$M222)+('[1]HK 2022'!$A$6:$A$224=$N222),('[1]HK 2022'!$H$6:$H$224))</f>
        <v>440863.6</v>
      </c>
      <c r="Q222" s="42">
        <f>SUMPRODUCT(('[2]HK 2023'!$A$6:$A$205=$A222)+('[2]HK 2023'!$A$6:$A$205=$B222)+('[2]HK 2023'!$A$6:$A$205=$C222)+('[2]HK 2023'!$A$6:$A$205=$D222)+('[2]HK 2023'!$A$6:$A$205=$E222)+('[2]HK 2023'!$A$6:$A$205=$F222)+('[2]HK 2023'!$A$6:$A$205=$G222)+('[2]HK 2023'!$A$6:$A$205=$H222)+('[2]HK 2023'!$A$6:$A$205=$I222)+('[2]HK 2023'!$A$6:$A$205=$J222)+('[2]HK 2023'!$A$6:$A$205=$K222)+('[2]HK 2023'!$A$6:$A$205=$L222)+('[2]HK 2023'!$A$6:$A$205=$M222)+('[2]HK 2023'!$A$6:$A$205=$N222),('[2]HK 2023'!$H$6:$H$205))</f>
        <v>230311.12</v>
      </c>
      <c r="R222" s="183">
        <f t="shared" ref="R222" si="26">IF(AND(P222=0,Q222=0),0,IF(OR(ISBLANK(P222),P222=0),1,IF(ISBLANK(Q222),-1,(Q222-P222)/P222)))</f>
        <v>-0.47759098278923456</v>
      </c>
      <c r="U222" s="10"/>
      <c r="V222" s="2"/>
    </row>
    <row r="223" spans="9:22" ht="16.2" thickBot="1">
      <c r="I223" s="200"/>
      <c r="J223" s="200"/>
      <c r="K223" s="200"/>
      <c r="L223" s="201"/>
      <c r="M223" s="201"/>
      <c r="N223" s="201"/>
      <c r="O223" s="22"/>
      <c r="P223" s="49"/>
      <c r="Q223" s="49"/>
      <c r="R223" s="182"/>
      <c r="S223" s="8"/>
      <c r="T223" s="8"/>
      <c r="U223" s="8"/>
      <c r="V223" s="2"/>
    </row>
    <row r="224" spans="9:22" ht="27" customHeight="1" thickBot="1">
      <c r="I224" s="200"/>
      <c r="J224" s="200"/>
      <c r="K224" s="200"/>
      <c r="L224" s="200"/>
      <c r="M224" s="200"/>
      <c r="N224" s="200"/>
      <c r="O224" s="18"/>
      <c r="P224" s="18"/>
      <c r="Q224" s="18"/>
      <c r="R224" s="229"/>
    </row>
    <row r="225" spans="9:18" ht="23.4">
      <c r="I225" s="200"/>
      <c r="J225" s="200"/>
      <c r="K225" s="200"/>
      <c r="L225" s="200"/>
      <c r="M225" s="200"/>
      <c r="N225" s="200"/>
      <c r="O225" s="68" t="s">
        <v>58</v>
      </c>
      <c r="P225" s="148">
        <f>P5-P70</f>
        <v>58573.169999994338</v>
      </c>
      <c r="Q225" s="148">
        <f>Q5-Q70</f>
        <v>72451.689999997616</v>
      </c>
      <c r="R225" s="152">
        <f>IF(OR(ISBLANK(P225),P225=0),1,IF(ISBLANK(Q225),-1,(Q225-P225)/P225))</f>
        <v>0.23694329673474426</v>
      </c>
    </row>
    <row r="226" spans="9:18">
      <c r="I226" s="200"/>
      <c r="J226" s="200"/>
      <c r="K226" s="200"/>
      <c r="L226" s="200"/>
      <c r="M226" s="200"/>
      <c r="N226" s="200"/>
      <c r="O226" s="17" t="s">
        <v>2</v>
      </c>
      <c r="P226" s="146"/>
      <c r="Q226" s="146"/>
      <c r="R226" s="149"/>
    </row>
    <row r="227" spans="9:18">
      <c r="I227" s="200"/>
      <c r="J227" s="200"/>
      <c r="K227" s="200"/>
      <c r="L227" s="200"/>
      <c r="M227" s="200"/>
      <c r="N227" s="200"/>
      <c r="O227" s="17" t="s">
        <v>49</v>
      </c>
      <c r="P227" s="147">
        <v>0</v>
      </c>
      <c r="Q227" s="147">
        <v>0</v>
      </c>
      <c r="R227" s="151">
        <f t="shared" ref="R227:R228" si="27">IF(OR(ISBLANK(P227),P227=0),1,IF(ISBLANK(Q227),-1,(Q227-P227)/P227))</f>
        <v>1</v>
      </c>
    </row>
    <row r="228" spans="9:18" ht="15" thickBot="1">
      <c r="I228" s="200"/>
      <c r="J228" s="200"/>
      <c r="K228" s="200"/>
      <c r="L228" s="200"/>
      <c r="M228" s="200"/>
      <c r="N228" s="200"/>
      <c r="O228" s="223" t="s">
        <v>166</v>
      </c>
      <c r="P228" s="224">
        <f>P225-P227</f>
        <v>58573.169999994338</v>
      </c>
      <c r="Q228" s="224">
        <f>Q225-Q227</f>
        <v>72451.689999997616</v>
      </c>
      <c r="R228" s="172">
        <f t="shared" si="27"/>
        <v>0.23694329673474426</v>
      </c>
    </row>
    <row r="229" spans="9:18">
      <c r="O229" s="225" t="s">
        <v>2</v>
      </c>
      <c r="P229" s="226"/>
      <c r="Q229" s="228"/>
      <c r="R229" s="229"/>
    </row>
    <row r="230" spans="9:18">
      <c r="O230" s="27" t="s">
        <v>164</v>
      </c>
      <c r="P230" s="230">
        <v>-5700.98</v>
      </c>
      <c r="Q230" s="234">
        <v>-5690.79</v>
      </c>
      <c r="R230" s="183">
        <f t="shared" ref="R230:R231" si="28">IF(AND(P230=0,Q230=0),0,IF(OR(ISBLANK(P230),P230=0),1,IF(ISBLANK(Q230),-1,(Q230-P230)/P230)))</f>
        <v>-1.7874119888158879E-3</v>
      </c>
    </row>
    <row r="231" spans="9:18" ht="15" thickBot="1">
      <c r="O231" s="227" t="s">
        <v>165</v>
      </c>
      <c r="P231" s="235">
        <f>P228-P230</f>
        <v>64274.149999994333</v>
      </c>
      <c r="Q231" s="235">
        <f>Q228-Q230</f>
        <v>78142.479999997609</v>
      </c>
      <c r="R231" s="194">
        <f t="shared" si="28"/>
        <v>0.21576839211416252</v>
      </c>
    </row>
  </sheetData>
  <sortState ref="A167:V173">
    <sortCondition descending="1" ref="Q167:Q173"/>
  </sortState>
  <conditionalFormatting sqref="E74:N74 E76:N90 D75:M75">
    <cfRule type="duplicateValues" dxfId="3" priority="80"/>
    <cfRule type="duplicateValues" dxfId="2" priority="81"/>
  </conditionalFormatting>
  <conditionalFormatting sqref="A5:N224">
    <cfRule type="duplicateValues" dxfId="1" priority="88"/>
  </conditionalFormatting>
  <pageMargins left="0.70866141732283472" right="0.39370078740157483" top="0.59055118110236227" bottom="0.19685039370078741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27"/>
  <sheetViews>
    <sheetView tabSelected="1" zoomScaleNormal="100" workbookViewId="0">
      <pane ySplit="3" topLeftCell="A4" activePane="bottomLeft" state="frozen"/>
      <selection activeCell="C1" sqref="C1"/>
      <selection pane="bottomLeft" activeCell="F222" sqref="F222"/>
    </sheetView>
  </sheetViews>
  <sheetFormatPr defaultRowHeight="14.4"/>
  <cols>
    <col min="1" max="1" width="51.33203125" style="23" customWidth="1"/>
    <col min="2" max="3" width="15.88671875" style="18" customWidth="1"/>
    <col min="4" max="4" width="8" style="18" customWidth="1"/>
    <col min="5" max="5" width="9.109375" style="6"/>
    <col min="6" max="6" width="21.109375" style="6" customWidth="1"/>
    <col min="7" max="8" width="9.109375" style="6"/>
  </cols>
  <sheetData>
    <row r="1" spans="1:8" ht="23.25" customHeight="1">
      <c r="A1" s="26" t="s">
        <v>177</v>
      </c>
      <c r="B1" s="13"/>
      <c r="C1" s="35"/>
      <c r="D1" s="35"/>
      <c r="E1" s="1"/>
      <c r="F1" s="1"/>
      <c r="G1" s="2"/>
      <c r="H1" s="2"/>
    </row>
    <row r="2" spans="1:8" ht="15.75" customHeight="1" thickBot="1">
      <c r="A2" s="240" t="str">
        <f>výstup!O3</f>
        <v>rok</v>
      </c>
      <c r="B2" s="240">
        <f>výstup!P3</f>
        <v>2022</v>
      </c>
      <c r="C2" s="240">
        <f>výstup!Q3</f>
        <v>2023</v>
      </c>
      <c r="D2" s="144" t="str">
        <f>výstup!R3</f>
        <v>změna</v>
      </c>
      <c r="E2" s="1"/>
      <c r="F2" s="1"/>
      <c r="G2" s="2"/>
      <c r="H2" s="2"/>
    </row>
    <row r="3" spans="1:8" ht="20.25" customHeight="1">
      <c r="A3" s="73" t="str">
        <f>výstup!O5</f>
        <v>Výnosy celkem</v>
      </c>
      <c r="B3" s="70">
        <f>výstup!P5</f>
        <v>50433482.640000001</v>
      </c>
      <c r="C3" s="71">
        <f>výstup!Q5</f>
        <v>46524191.850000001</v>
      </c>
      <c r="D3" s="72">
        <f>výstup!R5</f>
        <v>-7.7513798083407526E-2</v>
      </c>
      <c r="E3" s="4"/>
      <c r="F3" s="4"/>
      <c r="G3" s="4"/>
      <c r="H3" s="2"/>
    </row>
    <row r="4" spans="1:8" ht="12" customHeight="1">
      <c r="A4" s="74" t="str">
        <f>výstup!O6</f>
        <v xml:space="preserve"> z toho:</v>
      </c>
      <c r="B4" s="75"/>
      <c r="C4" s="76"/>
      <c r="D4" s="77"/>
      <c r="E4" s="5"/>
      <c r="F4" s="5"/>
      <c r="G4" s="5"/>
      <c r="H4" s="2"/>
    </row>
    <row r="5" spans="1:8" ht="15.6">
      <c r="A5" s="78" t="str">
        <f>výstup!O9</f>
        <v>Účty 602*** Výnosy z  prodeje služeb</v>
      </c>
      <c r="B5" s="79">
        <f>výstup!P9</f>
        <v>1892854.87</v>
      </c>
      <c r="C5" s="80">
        <f>výstup!Q9</f>
        <v>2215126.42</v>
      </c>
      <c r="D5" s="81">
        <f>výstup!R9</f>
        <v>0.17025687236127077</v>
      </c>
      <c r="E5" s="7"/>
      <c r="F5" s="7"/>
      <c r="G5" s="2"/>
      <c r="H5" s="2"/>
    </row>
    <row r="6" spans="1:8" ht="12" customHeight="1">
      <c r="A6" s="69" t="str">
        <f>výstup!O10</f>
        <v>z toho:</v>
      </c>
      <c r="B6" s="82"/>
      <c r="C6" s="83"/>
      <c r="D6" s="84"/>
      <c r="E6" s="8"/>
      <c r="F6" s="8"/>
      <c r="G6" s="2"/>
      <c r="H6" s="2"/>
    </row>
    <row r="7" spans="1:8" ht="12" customHeight="1">
      <c r="A7" s="69" t="str">
        <f>výstup!O11</f>
        <v>Hlavní činnost – stravování vlastních žáků</v>
      </c>
      <c r="B7" s="85">
        <f>výstup!P11</f>
        <v>943851</v>
      </c>
      <c r="C7" s="86">
        <f>výstup!Q11</f>
        <v>1154958</v>
      </c>
      <c r="D7" s="87">
        <f>výstup!R11</f>
        <v>0.22366559976097922</v>
      </c>
      <c r="E7" s="9"/>
      <c r="F7" s="9"/>
      <c r="G7" s="2"/>
      <c r="H7" s="2"/>
    </row>
    <row r="8" spans="1:8" ht="12" customHeight="1">
      <c r="A8" s="69" t="str">
        <f>výstup!O12</f>
        <v>Hlavní činnost – ubytování vlastních žáků</v>
      </c>
      <c r="B8" s="85">
        <f>výstup!P12</f>
        <v>227585</v>
      </c>
      <c r="C8" s="86">
        <f>výstup!Q12</f>
        <v>270400</v>
      </c>
      <c r="D8" s="87">
        <f>výstup!R12</f>
        <v>0.18812751279741635</v>
      </c>
      <c r="E8" s="3"/>
      <c r="F8" s="3"/>
      <c r="G8" s="2"/>
      <c r="H8" s="2"/>
    </row>
    <row r="9" spans="1:8" ht="12" customHeight="1">
      <c r="A9" s="69" t="str">
        <f>výstup!O13</f>
        <v>Hlavní činnost – stravování vlastních zaměstnanců</v>
      </c>
      <c r="B9" s="85">
        <f>výstup!P13</f>
        <v>174521</v>
      </c>
      <c r="C9" s="86">
        <f>výstup!Q13</f>
        <v>209710</v>
      </c>
      <c r="D9" s="87">
        <f>výstup!R13</f>
        <v>0.20163189530199804</v>
      </c>
      <c r="E9" s="3"/>
      <c r="F9" s="3"/>
      <c r="G9" s="2"/>
      <c r="H9" s="2"/>
    </row>
    <row r="10" spans="1:8" ht="12" customHeight="1">
      <c r="A10" s="69" t="str">
        <f>výstup!O15</f>
        <v>Hlavní činnost – lyžařský kurz a exkurze pro žáky a učitele a drobné služby</v>
      </c>
      <c r="B10" s="85">
        <f>výstup!P15</f>
        <v>103821</v>
      </c>
      <c r="C10" s="86">
        <f>výstup!Q15</f>
        <v>51050</v>
      </c>
      <c r="D10" s="87">
        <f>výstup!R15</f>
        <v>-0.50828830390768731</v>
      </c>
      <c r="E10" s="3"/>
      <c r="F10" s="3"/>
      <c r="G10" s="2"/>
      <c r="H10" s="2"/>
    </row>
    <row r="11" spans="1:8" ht="12" customHeight="1">
      <c r="A11" s="69" t="str">
        <f>výstup!O14</f>
        <v>Hlavní činnost – příspěvek zaměstnancům na stravování z FKSP</v>
      </c>
      <c r="B11" s="85">
        <f>výstup!P14</f>
        <v>98672</v>
      </c>
      <c r="C11" s="86">
        <f>výstup!Q14</f>
        <v>98928</v>
      </c>
      <c r="D11" s="87">
        <f>výstup!R14</f>
        <v>2.5944543538187126E-3</v>
      </c>
      <c r="E11" s="10"/>
      <c r="F11" s="10"/>
      <c r="G11" s="2"/>
      <c r="H11" s="2"/>
    </row>
    <row r="12" spans="1:8" ht="12" customHeight="1">
      <c r="A12" s="69" t="str">
        <f>výstup!O17</f>
        <v>Hlavní činnost – produktivní činnost vlastních žáků - materiál</v>
      </c>
      <c r="B12" s="85">
        <f>výstup!P17</f>
        <v>46367.91</v>
      </c>
      <c r="C12" s="86">
        <f>výstup!Q17</f>
        <v>17948.78</v>
      </c>
      <c r="D12" s="87">
        <f>výstup!R17</f>
        <v>-0.61290513201910546</v>
      </c>
      <c r="E12" s="3"/>
      <c r="F12" s="3"/>
      <c r="G12" s="2"/>
      <c r="H12" s="2"/>
    </row>
    <row r="13" spans="1:8" ht="12" customHeight="1">
      <c r="A13" s="69" t="str">
        <f>výstup!O16</f>
        <v>Hlavní činnost – produktivní činnost vlastních žáků - režie</v>
      </c>
      <c r="B13" s="85">
        <f>výstup!P16</f>
        <v>15303.09</v>
      </c>
      <c r="C13" s="86">
        <f>výstup!Q16</f>
        <v>22191.22</v>
      </c>
      <c r="D13" s="87">
        <f>výstup!R16</f>
        <v>0.45011366985360479</v>
      </c>
      <c r="E13" s="3"/>
      <c r="F13" s="3"/>
      <c r="G13" s="2"/>
      <c r="H13" s="2"/>
    </row>
    <row r="14" spans="1:8" ht="12" customHeight="1">
      <c r="A14" s="69" t="str">
        <f>výstup!O18</f>
        <v>Hlavní činnost – produktivní činnost vlastních žáků - doprava</v>
      </c>
      <c r="B14" s="85">
        <f>výstup!P18</f>
        <v>3970</v>
      </c>
      <c r="C14" s="86">
        <f>výstup!Q18</f>
        <v>2990</v>
      </c>
      <c r="D14" s="87">
        <f>výstup!R18</f>
        <v>-0.24685138539042822</v>
      </c>
      <c r="E14" s="3"/>
      <c r="F14" s="3"/>
      <c r="G14" s="2"/>
      <c r="H14" s="2"/>
    </row>
    <row r="15" spans="1:8" ht="12" customHeight="1">
      <c r="A15" s="88" t="str">
        <f>výstup!O21</f>
        <v>Hospodářská činnost – potravinářské výrobky</v>
      </c>
      <c r="B15" s="89">
        <f>výstup!P21</f>
        <v>211823.87</v>
      </c>
      <c r="C15" s="90">
        <f>výstup!Q21</f>
        <v>309527.42</v>
      </c>
      <c r="D15" s="91">
        <f>výstup!R21</f>
        <v>0.46124900843327993</v>
      </c>
      <c r="E15" s="9"/>
      <c r="F15" s="9"/>
      <c r="G15" s="2"/>
      <c r="H15" s="2"/>
    </row>
    <row r="16" spans="1:8" ht="12" customHeight="1">
      <c r="A16" s="88" t="str">
        <f>výstup!O22</f>
        <v>Hospodářská činnost – ubytování cizích osob a žáků</v>
      </c>
      <c r="B16" s="89">
        <f>výstup!P22</f>
        <v>66940</v>
      </c>
      <c r="C16" s="90">
        <f>výstup!Q22</f>
        <v>77423</v>
      </c>
      <c r="D16" s="91">
        <f>výstup!R22</f>
        <v>0.1566029279952196</v>
      </c>
      <c r="E16" s="3"/>
      <c r="F16" s="3"/>
      <c r="G16" s="2"/>
      <c r="H16" s="2"/>
    </row>
    <row r="17" spans="1:8" ht="10.5" customHeight="1">
      <c r="A17" s="92"/>
      <c r="B17" s="93"/>
      <c r="C17" s="94"/>
      <c r="D17" s="95"/>
      <c r="E17" s="3"/>
      <c r="F17" s="3"/>
      <c r="G17" s="2"/>
      <c r="H17" s="2"/>
    </row>
    <row r="18" spans="1:8" ht="15.75" customHeight="1">
      <c r="A18" s="78" t="str">
        <f>výstup!O24</f>
        <v>Účet 603*** Výnosy z pronájmu</v>
      </c>
      <c r="B18" s="79">
        <f>výstup!P24</f>
        <v>1500</v>
      </c>
      <c r="C18" s="96">
        <f>výstup!Q24</f>
        <v>600</v>
      </c>
      <c r="D18" s="81">
        <f>výstup!R24</f>
        <v>-0.6</v>
      </c>
      <c r="E18" s="5"/>
      <c r="F18" s="5"/>
      <c r="G18" s="2"/>
      <c r="H18" s="2"/>
    </row>
    <row r="19" spans="1:8" ht="10.5" customHeight="1">
      <c r="A19" s="97"/>
      <c r="B19" s="98"/>
      <c r="C19" s="99"/>
      <c r="D19" s="100"/>
      <c r="E19" s="8"/>
      <c r="F19" s="8"/>
      <c r="G19" s="2"/>
      <c r="H19" s="2"/>
    </row>
    <row r="20" spans="1:8" ht="15.6">
      <c r="A20" s="78" t="str">
        <f>výstup!O26</f>
        <v>Účet 644*** Prodej materiálu</v>
      </c>
      <c r="B20" s="79">
        <f>výstup!P26</f>
        <v>51545.83</v>
      </c>
      <c r="C20" s="96">
        <f>výstup!Q26</f>
        <v>19205.38</v>
      </c>
      <c r="D20" s="81">
        <f>výstup!R26</f>
        <v>-0.62741156753126293</v>
      </c>
      <c r="E20" s="11"/>
      <c r="F20" s="11"/>
      <c r="G20" s="2"/>
      <c r="H20" s="2"/>
    </row>
    <row r="21" spans="1:8" ht="10.5" customHeight="1">
      <c r="A21" s="97"/>
      <c r="B21" s="98"/>
      <c r="C21" s="99"/>
      <c r="D21" s="101"/>
      <c r="E21" s="3"/>
      <c r="F21" s="3"/>
      <c r="G21" s="2"/>
      <c r="H21" s="2"/>
    </row>
    <row r="22" spans="1:8" ht="15.6">
      <c r="A22" s="78" t="str">
        <f>výstup!O28</f>
        <v>Účet 646*** Výnosy z prodeje dlouhodobého hmot. majetku</v>
      </c>
      <c r="B22" s="79">
        <f>výstup!P28</f>
        <v>6500</v>
      </c>
      <c r="C22" s="96">
        <f>výstup!Q28</f>
        <v>0</v>
      </c>
      <c r="D22" s="81">
        <f>výstup!R28</f>
        <v>-1</v>
      </c>
      <c r="E22" s="3"/>
      <c r="F22" s="3"/>
      <c r="G22" s="2"/>
      <c r="H22" s="2"/>
    </row>
    <row r="23" spans="1:8" ht="10.5" customHeight="1">
      <c r="A23" s="69"/>
      <c r="B23" s="82"/>
      <c r="C23" s="83"/>
      <c r="D23" s="95"/>
      <c r="E23" s="3"/>
      <c r="F23" s="3"/>
      <c r="G23" s="2"/>
      <c r="H23" s="2"/>
    </row>
    <row r="24" spans="1:8" ht="15.6">
      <c r="A24" s="78" t="str">
        <f>výstup!O30</f>
        <v>Účty 648*** Čerpání fondů</v>
      </c>
      <c r="B24" s="102">
        <f>výstup!P30</f>
        <v>191245.46</v>
      </c>
      <c r="C24" s="103">
        <f>výstup!Q30</f>
        <v>12929.189999999999</v>
      </c>
      <c r="D24" s="81">
        <f>výstup!R30</f>
        <v>-0.93239478730632352</v>
      </c>
      <c r="E24" s="10"/>
      <c r="F24" s="10"/>
      <c r="G24" s="2"/>
      <c r="H24" s="2"/>
    </row>
    <row r="25" spans="1:8" ht="12" customHeight="1">
      <c r="A25" s="69" t="str">
        <f>výstup!O31</f>
        <v>z toho:</v>
      </c>
      <c r="B25" s="104"/>
      <c r="C25" s="105"/>
      <c r="D25" s="84"/>
      <c r="E25" s="8"/>
      <c r="F25" s="8"/>
      <c r="G25" s="2"/>
      <c r="H25" s="2"/>
    </row>
    <row r="26" spans="1:8" ht="12" customHeight="1">
      <c r="A26" s="69" t="str">
        <f>výstup!O34</f>
        <v xml:space="preserve">Hlavní činnost – Rezervní fond </v>
      </c>
      <c r="B26" s="106">
        <f>výstup!P34</f>
        <v>74140</v>
      </c>
      <c r="C26" s="86">
        <f>výstup!Q34</f>
        <v>0</v>
      </c>
      <c r="D26" s="87">
        <f>výstup!R34</f>
        <v>-1</v>
      </c>
      <c r="E26" s="9"/>
      <c r="F26" s="9"/>
      <c r="G26" s="2"/>
      <c r="H26" s="2"/>
    </row>
    <row r="27" spans="1:8" ht="12" customHeight="1">
      <c r="A27" s="69" t="str">
        <f>výstup!O33</f>
        <v>Hlavní činnost – Fond odměn</v>
      </c>
      <c r="B27" s="107">
        <f>výstup!P33</f>
        <v>56440.46</v>
      </c>
      <c r="C27" s="86">
        <f>výstup!Q33</f>
        <v>6300</v>
      </c>
      <c r="D27" s="87">
        <f>výstup!R33</f>
        <v>-0.88837794730943009</v>
      </c>
      <c r="E27" s="9"/>
      <c r="F27" s="9"/>
      <c r="G27" s="2"/>
      <c r="H27" s="2"/>
    </row>
    <row r="28" spans="1:8" ht="12" customHeight="1">
      <c r="A28" s="69" t="str">
        <f>výstup!O35</f>
        <v>Hlavní činnost – Rezervní fond za zlepšeného výsledku hospodaření</v>
      </c>
      <c r="B28" s="107">
        <f>výstup!P35</f>
        <v>45000</v>
      </c>
      <c r="C28" s="86">
        <f>výstup!Q35</f>
        <v>0</v>
      </c>
      <c r="D28" s="87">
        <f>výstup!R35</f>
        <v>-1</v>
      </c>
      <c r="E28" s="3"/>
      <c r="F28" s="3"/>
      <c r="G28" s="2"/>
      <c r="H28" s="2"/>
    </row>
    <row r="29" spans="1:8" ht="12" customHeight="1">
      <c r="A29" s="69" t="str">
        <f>výstup!O32</f>
        <v>Hlavní činnost – Fond kulturních a sociálních potřeb = FKSP</v>
      </c>
      <c r="B29" s="107">
        <f>výstup!P32</f>
        <v>15665</v>
      </c>
      <c r="C29" s="86">
        <f>výstup!Q32</f>
        <v>6629.19</v>
      </c>
      <c r="D29" s="87">
        <f>výstup!R32</f>
        <v>-0.57681519310564966</v>
      </c>
      <c r="E29" s="3"/>
      <c r="F29" s="3"/>
      <c r="G29" s="2"/>
      <c r="H29" s="2"/>
    </row>
    <row r="30" spans="1:8" ht="10.5" customHeight="1">
      <c r="A30" s="97"/>
      <c r="B30" s="93"/>
      <c r="C30" s="94"/>
      <c r="D30" s="101"/>
      <c r="E30" s="3"/>
      <c r="F30" s="3"/>
      <c r="G30" s="2"/>
      <c r="H30" s="2"/>
    </row>
    <row r="31" spans="1:8" ht="15.6">
      <c r="A31" s="78" t="str">
        <f>výstup!O38</f>
        <v>Účet 649*** Ostatní výnosy</v>
      </c>
      <c r="B31" s="79">
        <f>SUM(B32:B36)</f>
        <v>18350.22</v>
      </c>
      <c r="C31" s="79">
        <f>SUM(C32:C36)</f>
        <v>2.19</v>
      </c>
      <c r="D31" s="81">
        <f>výstup!R38</f>
        <v>-0.99988065538178839</v>
      </c>
      <c r="E31" s="3"/>
      <c r="F31" s="3"/>
      <c r="G31" s="2"/>
      <c r="H31" s="2"/>
    </row>
    <row r="32" spans="1:8" ht="12" customHeight="1">
      <c r="A32" s="69" t="str">
        <f>výstup!O31</f>
        <v>z toho:</v>
      </c>
      <c r="B32" s="209"/>
      <c r="C32" s="210"/>
      <c r="D32" s="208"/>
      <c r="E32" s="3"/>
      <c r="F32" s="3"/>
      <c r="G32" s="2"/>
      <c r="H32" s="2"/>
    </row>
    <row r="33" spans="1:8" ht="12" customHeight="1">
      <c r="A33" s="69" t="str">
        <f>výstup!O40</f>
        <v>Hlavní činnost – Příjem proti Covidových pomůcek od veřejných institucí</v>
      </c>
      <c r="B33" s="106">
        <f>výstup!P40</f>
        <v>18359</v>
      </c>
      <c r="C33" s="207">
        <f>výstup!Q40</f>
        <v>0</v>
      </c>
      <c r="D33" s="208">
        <f>výstup!R40</f>
        <v>-1</v>
      </c>
      <c r="E33" s="3"/>
      <c r="F33" s="3"/>
      <c r="G33" s="2"/>
      <c r="H33" s="2"/>
    </row>
    <row r="34" spans="1:8" ht="12" customHeight="1">
      <c r="A34" s="69" t="str">
        <f>výstup!O41</f>
        <v>Hlavní činnost – Vymožené soudní náklady, výnosy z pojistných událostí</v>
      </c>
      <c r="B34" s="198">
        <f>výstup!P41</f>
        <v>0</v>
      </c>
      <c r="C34" s="207">
        <f>výstup!Q41</f>
        <v>0</v>
      </c>
      <c r="D34" s="208">
        <f>výstup!R41</f>
        <v>0</v>
      </c>
      <c r="E34" s="3"/>
      <c r="F34" s="3"/>
      <c r="G34" s="2"/>
      <c r="H34" s="2"/>
    </row>
    <row r="35" spans="1:8" ht="12" customHeight="1">
      <c r="A35" s="69" t="str">
        <f>výstup!O42</f>
        <v>Hlavní činnost – Zaokrouhlení hlavně kupních dokladů</v>
      </c>
      <c r="B35" s="198">
        <f>výstup!P42</f>
        <v>-8.7799999999999994</v>
      </c>
      <c r="C35" s="207">
        <f>výstup!Q42</f>
        <v>2.19</v>
      </c>
      <c r="D35" s="208">
        <f>výstup!R42</f>
        <v>-1.2494305239179955</v>
      </c>
      <c r="E35" s="3"/>
      <c r="F35" s="3"/>
      <c r="G35" s="2"/>
      <c r="H35" s="2"/>
    </row>
    <row r="36" spans="1:8" ht="10.5" customHeight="1">
      <c r="A36" s="162"/>
      <c r="B36" s="163"/>
      <c r="C36" s="164"/>
      <c r="D36" s="165"/>
      <c r="E36" s="9"/>
      <c r="F36" s="9"/>
      <c r="G36" s="2"/>
      <c r="H36" s="2"/>
    </row>
    <row r="37" spans="1:8" ht="12" customHeight="1">
      <c r="A37" s="78" t="str">
        <f>výstup!O44</f>
        <v>Účet 662*** Úroky z bankovních účtů</v>
      </c>
      <c r="B37" s="79">
        <f>výstup!P44</f>
        <v>77661.34</v>
      </c>
      <c r="C37" s="96">
        <f>výstup!Q44</f>
        <v>260121.57</v>
      </c>
      <c r="D37" s="81">
        <f>výstup!R44</f>
        <v>2.3494344805278922</v>
      </c>
      <c r="E37" s="9"/>
      <c r="F37" s="9"/>
      <c r="G37" s="2"/>
      <c r="H37" s="2"/>
    </row>
    <row r="38" spans="1:8" ht="10.5" customHeight="1">
      <c r="A38" s="97"/>
      <c r="B38" s="98"/>
      <c r="C38" s="99"/>
      <c r="D38" s="100"/>
      <c r="E38" s="9"/>
      <c r="F38" s="9"/>
      <c r="G38" s="2"/>
      <c r="H38" s="2"/>
    </row>
    <row r="39" spans="1:8" ht="12" customHeight="1">
      <c r="A39" s="78" t="str">
        <f>výstup!O46</f>
        <v>Účet 664*** Výnosy z přecenění reálnou hodnotou DHM</v>
      </c>
      <c r="B39" s="79">
        <f>výstup!P46</f>
        <v>5000</v>
      </c>
      <c r="C39" s="96">
        <f>výstup!Q46</f>
        <v>0</v>
      </c>
      <c r="D39" s="81">
        <f>výstup!R46</f>
        <v>-1</v>
      </c>
      <c r="E39" s="9"/>
      <c r="F39" s="9"/>
      <c r="G39" s="2"/>
      <c r="H39" s="2"/>
    </row>
    <row r="40" spans="1:8" ht="10.5" customHeight="1">
      <c r="A40" s="97"/>
      <c r="B40" s="98"/>
      <c r="C40" s="99"/>
      <c r="D40" s="101"/>
      <c r="E40" s="9"/>
      <c r="F40" s="9"/>
      <c r="G40" s="2"/>
      <c r="H40" s="2"/>
    </row>
    <row r="41" spans="1:8" ht="12" customHeight="1">
      <c r="A41" s="78" t="str">
        <f>výstup!O48</f>
        <v>Účty 672*** Výnosy z transferů</v>
      </c>
      <c r="B41" s="79">
        <f>výstup!P48</f>
        <v>48188574.920000002</v>
      </c>
      <c r="C41" s="96">
        <f>výstup!Q48</f>
        <v>44016207.100000001</v>
      </c>
      <c r="D41" s="81">
        <f>výstup!R48</f>
        <v>-8.6584171184284534E-2</v>
      </c>
      <c r="E41" s="3"/>
      <c r="F41" s="3"/>
      <c r="G41" s="2"/>
      <c r="H41" s="2"/>
    </row>
    <row r="42" spans="1:8" ht="12" customHeight="1">
      <c r="A42" s="69" t="str">
        <f>výstup!O49</f>
        <v>z toho:</v>
      </c>
      <c r="B42" s="107"/>
      <c r="C42" s="86"/>
      <c r="D42" s="87"/>
      <c r="E42" s="3"/>
      <c r="F42" s="3"/>
      <c r="G42" s="2"/>
      <c r="H42" s="2"/>
    </row>
    <row r="43" spans="1:8" ht="12" customHeight="1">
      <c r="A43" s="69" t="str">
        <f>výstup!O50</f>
        <v>Hlavní činnost – Účelový znak 33 353 – Přímé výdaje na vzdělávání</v>
      </c>
      <c r="B43" s="107">
        <f>výstup!P50</f>
        <v>37728820</v>
      </c>
      <c r="C43" s="86">
        <f>výstup!Q50</f>
        <v>38022055</v>
      </c>
      <c r="D43" s="87">
        <f>výstup!R50</f>
        <v>7.7721752230788029E-3</v>
      </c>
      <c r="E43" s="3"/>
      <c r="F43" s="3"/>
      <c r="G43" s="2"/>
      <c r="H43" s="2"/>
    </row>
    <row r="44" spans="1:8" ht="12" customHeight="1">
      <c r="A44" s="69" t="str">
        <f>výstup!O51</f>
        <v>Hlavní činnost – Účelový znak 00 300 – Příspěvek na provoz školy</v>
      </c>
      <c r="B44" s="107">
        <f>výstup!P51</f>
        <v>2363000</v>
      </c>
      <c r="C44" s="86">
        <f>výstup!Q51</f>
        <v>1434870.6</v>
      </c>
      <c r="D44" s="87">
        <f>výstup!R51</f>
        <v>-0.39277587812103254</v>
      </c>
      <c r="E44" s="9"/>
      <c r="F44" s="9"/>
      <c r="G44" s="2"/>
      <c r="H44" s="2"/>
    </row>
    <row r="45" spans="1:8" ht="12" customHeight="1">
      <c r="A45" s="69" t="str">
        <f>výstup!O52</f>
        <v>Hlavní činnost - Účelový znak 00 311 - Příspěvek na zemní plyn</v>
      </c>
      <c r="B45" s="107">
        <f>výstup!P52</f>
        <v>0</v>
      </c>
      <c r="C45" s="86">
        <f>výstup!Q52</f>
        <v>1012108.38</v>
      </c>
      <c r="D45" s="87">
        <f>výstup!R52</f>
        <v>1</v>
      </c>
      <c r="E45" s="9"/>
      <c r="F45" s="9"/>
      <c r="G45" s="2"/>
      <c r="H45" s="2"/>
    </row>
    <row r="46" spans="1:8" ht="12" customHeight="1">
      <c r="A46" s="69" t="str">
        <f>výstup!O53</f>
        <v>Hlavní činnost – Účelový znak 00 302 – Příspěvek na provoz - odpisy</v>
      </c>
      <c r="B46" s="107">
        <f>výstup!P53</f>
        <v>915186.78</v>
      </c>
      <c r="C46" s="86">
        <f>výstup!Q53</f>
        <v>921206.47</v>
      </c>
      <c r="D46" s="87">
        <f>výstup!R53</f>
        <v>6.5775534913211312E-3</v>
      </c>
      <c r="E46" s="9"/>
      <c r="F46" s="9"/>
      <c r="G46" s="2"/>
      <c r="H46" s="2"/>
    </row>
    <row r="47" spans="1:8" ht="12" customHeight="1">
      <c r="A47" s="69" t="str">
        <f>výstup!O54</f>
        <v>Hlavní činnost - Účelový znak 00 312 - Příspěvek na elektrickou energii</v>
      </c>
      <c r="B47" s="107">
        <f>výstup!P54</f>
        <v>0</v>
      </c>
      <c r="C47" s="86">
        <f>výstup!Q54</f>
        <v>562738.29</v>
      </c>
      <c r="D47" s="87">
        <f>výstup!R54</f>
        <v>1</v>
      </c>
      <c r="E47" s="3"/>
      <c r="F47" s="3"/>
      <c r="G47" s="2"/>
      <c r="H47" s="2"/>
    </row>
    <row r="48" spans="1:8" ht="12" customHeight="1">
      <c r="A48" s="69" t="str">
        <f>výstup!O55</f>
        <v>Hlavní činnost – Účelový znak 33 160 – Podpora soc. znevýhodněných žáků</v>
      </c>
      <c r="B48" s="107">
        <f>výstup!P55</f>
        <v>412723</v>
      </c>
      <c r="C48" s="86">
        <f>výstup!Q55</f>
        <v>540247</v>
      </c>
      <c r="D48" s="87">
        <f>výstup!R55</f>
        <v>0.30898205333843765</v>
      </c>
      <c r="E48" s="3"/>
      <c r="F48" s="3"/>
      <c r="G48" s="2"/>
      <c r="H48" s="2"/>
    </row>
    <row r="49" spans="1:8" ht="12" customHeight="1">
      <c r="A49" s="69" t="str">
        <f>výstup!O56</f>
        <v>Hlavní činnost – Strojní vybavení - transferový podíl</v>
      </c>
      <c r="B49" s="107">
        <f>výstup!P56</f>
        <v>314864.92</v>
      </c>
      <c r="C49" s="86">
        <f>výstup!Q56</f>
        <v>304316.92</v>
      </c>
      <c r="D49" s="87">
        <f>výstup!R56</f>
        <v>-3.3500079970801448E-2</v>
      </c>
      <c r="E49" s="3"/>
      <c r="F49" s="3"/>
      <c r="G49" s="2"/>
      <c r="H49" s="2"/>
    </row>
    <row r="50" spans="1:8" ht="12" customHeight="1">
      <c r="A50" s="69" t="str">
        <f>výstup!O57</f>
        <v>Hlavní činnost – Zateplení budov - transferový podíl</v>
      </c>
      <c r="B50" s="107">
        <f>výstup!P57</f>
        <v>216697.19</v>
      </c>
      <c r="C50" s="86">
        <f>výstup!Q57</f>
        <v>216697.19</v>
      </c>
      <c r="D50" s="87">
        <f>výstup!R57</f>
        <v>0</v>
      </c>
      <c r="E50" s="3"/>
      <c r="F50" s="3"/>
      <c r="G50" s="2"/>
      <c r="H50" s="2"/>
    </row>
    <row r="51" spans="1:8" ht="12" customHeight="1">
      <c r="A51" s="69" t="str">
        <f>výstup!O58</f>
        <v>Hlavní činnost - Účelový znak 00 315 - Příspěvek na energetické úspory</v>
      </c>
      <c r="B51" s="107">
        <f>výstup!P58</f>
        <v>0</v>
      </c>
      <c r="C51" s="86">
        <f>výstup!Q58</f>
        <v>176980</v>
      </c>
      <c r="D51" s="87">
        <f>výstup!R58</f>
        <v>1</v>
      </c>
      <c r="E51" s="3"/>
      <c r="F51" s="3"/>
      <c r="G51" s="2"/>
      <c r="H51" s="2"/>
    </row>
    <row r="52" spans="1:8" ht="12" customHeight="1">
      <c r="A52" s="69" t="str">
        <f>výstup!O59</f>
        <v>Hlavní činnost – Tranzitní program - transferový podíl</v>
      </c>
      <c r="B52" s="107">
        <f>výstup!P59</f>
        <v>58208</v>
      </c>
      <c r="C52" s="86">
        <f>výstup!Q59</f>
        <v>174624</v>
      </c>
      <c r="D52" s="87">
        <f>výstup!R59</f>
        <v>2</v>
      </c>
      <c r="E52" s="3"/>
      <c r="F52" s="3"/>
      <c r="G52" s="2"/>
      <c r="H52" s="2"/>
    </row>
    <row r="53" spans="1:8" ht="12" customHeight="1">
      <c r="A53" s="69" t="str">
        <f>výstup!O60</f>
        <v>Hlavní činnost – Účelový znak 33 085 - Národní plán obnovy - digit. pomůcky</v>
      </c>
      <c r="B53" s="107">
        <f>výstup!P60</f>
        <v>0</v>
      </c>
      <c r="C53" s="86">
        <f>výstup!Q60</f>
        <v>154000</v>
      </c>
      <c r="D53" s="87">
        <f>výstup!R60</f>
        <v>1</v>
      </c>
      <c r="E53" s="3"/>
      <c r="F53" s="3"/>
      <c r="G53" s="2"/>
      <c r="H53" s="2"/>
    </row>
    <row r="54" spans="1:8" ht="12" customHeight="1">
      <c r="A54" s="69" t="str">
        <f>výstup!O61</f>
        <v>Hlavní činnost – Účelový znak 33 086 - Národní plán obnovy - doučování</v>
      </c>
      <c r="B54" s="107">
        <f>výstup!P61</f>
        <v>199700</v>
      </c>
      <c r="C54" s="86">
        <f>výstup!Q61</f>
        <v>122880</v>
      </c>
      <c r="D54" s="87">
        <f>výstup!R61</f>
        <v>-0.38467701552328493</v>
      </c>
      <c r="E54" s="3"/>
      <c r="F54" s="3"/>
      <c r="G54" s="2"/>
      <c r="H54" s="2"/>
    </row>
    <row r="55" spans="1:8" ht="12" customHeight="1">
      <c r="A55" s="69" t="str">
        <f>výstup!O62</f>
        <v>Hlavní činnost – Účelový znak 00 113 – Polytechnické vzdělávání</v>
      </c>
      <c r="B55" s="107">
        <f>výstup!P62</f>
        <v>126100</v>
      </c>
      <c r="C55" s="86">
        <f>výstup!Q62</f>
        <v>98700</v>
      </c>
      <c r="D55" s="87">
        <f>výstup!R62</f>
        <v>-0.21728786677240286</v>
      </c>
      <c r="E55" s="3"/>
      <c r="F55" s="3"/>
      <c r="G55" s="2"/>
      <c r="H55" s="2"/>
    </row>
    <row r="56" spans="1:8" ht="12" customHeight="1">
      <c r="A56" s="69" t="str">
        <f>výstup!O63</f>
        <v>Hlavní činnost – Účelový znak 33 088 - Národní plán obnovy - digit. prevence</v>
      </c>
      <c r="B56" s="107">
        <f>výstup!P63</f>
        <v>263000</v>
      </c>
      <c r="C56" s="86">
        <f>výstup!Q63</f>
        <v>90000</v>
      </c>
      <c r="D56" s="87">
        <f>výstup!R63</f>
        <v>-0.65779467680608361</v>
      </c>
      <c r="E56" s="3"/>
      <c r="F56" s="3"/>
      <c r="G56" s="2"/>
      <c r="H56" s="2"/>
    </row>
    <row r="57" spans="1:8" ht="12" customHeight="1">
      <c r="A57" s="69" t="str">
        <f>výstup!O64</f>
        <v>Hlavní činnost – Účelový znak 00 301 – Příspěvek na provoz - mzdy</v>
      </c>
      <c r="B57" s="107">
        <f>výstup!P64</f>
        <v>80000</v>
      </c>
      <c r="C57" s="86">
        <f>výstup!Q64</f>
        <v>82129.399999999994</v>
      </c>
      <c r="D57" s="87">
        <f>výstup!R64</f>
        <v>2.6617499999999926E-2</v>
      </c>
      <c r="E57" s="3"/>
      <c r="F57" s="3"/>
      <c r="G57" s="2"/>
      <c r="H57" s="2"/>
    </row>
    <row r="58" spans="1:8" ht="12" customHeight="1">
      <c r="A58" s="69" t="str">
        <f>výstup!O65</f>
        <v>Hlavní činnost – Účelový znak 33 063 - Profesní růst a inovace</v>
      </c>
      <c r="B58" s="107">
        <f>výstup!P65</f>
        <v>0</v>
      </c>
      <c r="C58" s="86">
        <f>výstup!Q65</f>
        <v>74400</v>
      </c>
      <c r="D58" s="87">
        <f>výstup!R65</f>
        <v>1</v>
      </c>
      <c r="E58" s="3"/>
      <c r="F58" s="3"/>
      <c r="G58" s="2"/>
      <c r="H58" s="2"/>
    </row>
    <row r="59" spans="1:8" ht="12" customHeight="1">
      <c r="A59" s="69" t="str">
        <f>výstup!O66</f>
        <v>Hlavní činnost – Účelový znak 33 063 - Tranzitní program</v>
      </c>
      <c r="B59" s="107">
        <f>výstup!P66</f>
        <v>5266777</v>
      </c>
      <c r="C59" s="86">
        <f>výstup!Q66</f>
        <v>28253.85</v>
      </c>
      <c r="D59" s="87">
        <f>výstup!R66</f>
        <v>-0.99463545732048275</v>
      </c>
      <c r="E59" s="3"/>
      <c r="F59" s="3"/>
      <c r="G59" s="2"/>
      <c r="H59" s="2"/>
    </row>
    <row r="60" spans="1:8" ht="12" customHeight="1">
      <c r="A60" s="69" t="str">
        <f>výstup!O67</f>
        <v>Hlavní činnost – Účelový znak 33 063 – Podpora profesního růstu II</v>
      </c>
      <c r="B60" s="107">
        <f>výstup!P67</f>
        <v>243498.02999999997</v>
      </c>
      <c r="C60" s="86">
        <f>výstup!Q67</f>
        <v>0</v>
      </c>
      <c r="D60" s="87">
        <f>výstup!R67</f>
        <v>-1</v>
      </c>
      <c r="E60" s="3"/>
      <c r="F60" s="3"/>
      <c r="G60" s="2"/>
      <c r="H60" s="2"/>
    </row>
    <row r="61" spans="1:8" ht="10.5" customHeight="1" thickBot="1">
      <c r="A61" s="111"/>
      <c r="B61" s="112"/>
      <c r="C61" s="113"/>
      <c r="D61" s="114"/>
      <c r="E61" s="3"/>
      <c r="F61" s="3"/>
      <c r="G61" s="2"/>
      <c r="H61" s="2"/>
    </row>
    <row r="62" spans="1:8" ht="12" customHeight="1">
      <c r="A62" s="115"/>
      <c r="B62" s="105"/>
      <c r="C62" s="105"/>
      <c r="D62" s="105"/>
      <c r="E62" s="3"/>
      <c r="F62" s="3"/>
      <c r="G62" s="2"/>
      <c r="H62" s="2"/>
    </row>
    <row r="63" spans="1:8" ht="12" customHeight="1">
      <c r="A63" s="115"/>
      <c r="B63" s="105"/>
      <c r="C63" s="105"/>
      <c r="D63" s="105"/>
      <c r="E63" s="3"/>
      <c r="F63" s="3"/>
      <c r="G63" s="2"/>
      <c r="H63" s="2"/>
    </row>
    <row r="64" spans="1:8" ht="12" customHeight="1">
      <c r="A64" s="115"/>
      <c r="B64" s="105"/>
      <c r="C64" s="105"/>
      <c r="D64" s="105"/>
      <c r="E64" s="3"/>
      <c r="F64" s="3"/>
      <c r="G64" s="2"/>
      <c r="H64" s="2"/>
    </row>
    <row r="65" spans="1:8" ht="12" customHeight="1">
      <c r="A65" s="115"/>
      <c r="B65" s="105"/>
      <c r="C65" s="105"/>
      <c r="D65" s="105"/>
      <c r="E65" s="3"/>
      <c r="F65" s="3"/>
      <c r="G65" s="2"/>
      <c r="H65" s="2"/>
    </row>
    <row r="66" spans="1:8" ht="12" customHeight="1">
      <c r="A66" s="115"/>
      <c r="B66" s="105"/>
      <c r="C66" s="105"/>
      <c r="D66" s="105"/>
      <c r="E66" s="3"/>
      <c r="F66" s="3"/>
      <c r="G66" s="2"/>
      <c r="H66" s="2"/>
    </row>
    <row r="67" spans="1:8" ht="12" customHeight="1">
      <c r="A67" s="115"/>
      <c r="B67" s="105"/>
      <c r="C67" s="105"/>
      <c r="D67" s="105"/>
      <c r="E67" s="3"/>
      <c r="F67" s="3"/>
      <c r="G67" s="2"/>
      <c r="H67" s="2"/>
    </row>
    <row r="68" spans="1:8" s="215" customFormat="1" ht="16.5" customHeight="1" thickBot="1">
      <c r="A68" s="241" t="str">
        <f>výstup!O3</f>
        <v>rok</v>
      </c>
      <c r="B68" s="241">
        <f>výstup!P3</f>
        <v>2022</v>
      </c>
      <c r="C68" s="241">
        <f>výstup!Q3</f>
        <v>2023</v>
      </c>
      <c r="D68" s="211" t="str">
        <f>výstup!R3</f>
        <v>změna</v>
      </c>
      <c r="E68" s="212"/>
      <c r="F68" s="213"/>
      <c r="G68" s="212"/>
      <c r="H68" s="214"/>
    </row>
    <row r="69" spans="1:8" ht="15.6">
      <c r="A69" s="140" t="str">
        <f>výstup!O70</f>
        <v>Náklady celkem</v>
      </c>
      <c r="B69" s="70">
        <f>výstup!P70</f>
        <v>50374909.470000006</v>
      </c>
      <c r="C69" s="71">
        <f>výstup!Q70</f>
        <v>46451740.160000004</v>
      </c>
      <c r="D69" s="72">
        <f>výstup!R70</f>
        <v>-7.7879431472455254E-2</v>
      </c>
      <c r="E69" s="12"/>
      <c r="F69" s="12"/>
      <c r="G69" s="2"/>
      <c r="H69" s="2"/>
    </row>
    <row r="70" spans="1:8" ht="11.25" customHeight="1">
      <c r="A70" s="117" t="str">
        <f>výstup!O71</f>
        <v>z toho:</v>
      </c>
      <c r="B70" s="118"/>
      <c r="C70" s="119"/>
      <c r="D70" s="95"/>
      <c r="E70" s="3"/>
      <c r="F70" s="3"/>
      <c r="G70" s="2"/>
      <c r="H70" s="2"/>
    </row>
    <row r="71" spans="1:8" ht="15.6">
      <c r="A71" s="78" t="str">
        <f>výstup!O72</f>
        <v>Účty 501*** Spotřeba materiálu</v>
      </c>
      <c r="B71" s="102">
        <f>výstup!P72</f>
        <v>2761193.1900000004</v>
      </c>
      <c r="C71" s="103">
        <f>výstup!Q72</f>
        <v>3380825.2299999991</v>
      </c>
      <c r="D71" s="81">
        <f>výstup!R72</f>
        <v>0.22440734760757489</v>
      </c>
      <c r="E71" s="9"/>
      <c r="F71" s="9"/>
      <c r="G71" s="2"/>
      <c r="H71" s="2"/>
    </row>
    <row r="72" spans="1:8" ht="12" customHeight="1">
      <c r="A72" s="69" t="str">
        <f>výstup!O73</f>
        <v>z toho:</v>
      </c>
      <c r="B72" s="120"/>
      <c r="C72" s="115"/>
      <c r="D72" s="84"/>
      <c r="E72" s="8"/>
      <c r="F72" s="8"/>
      <c r="G72" s="2"/>
      <c r="H72" s="2"/>
    </row>
    <row r="73" spans="1:8" ht="12" customHeight="1">
      <c r="A73" s="69" t="str">
        <f>výstup!O74</f>
        <v>Hlavní činnost – potraviny pro vlastní žáky</v>
      </c>
      <c r="B73" s="107">
        <f>výstup!P74</f>
        <v>1298673.3500000001</v>
      </c>
      <c r="C73" s="86">
        <f>výstup!Q74</f>
        <v>1532402.9100000001</v>
      </c>
      <c r="D73" s="87">
        <f>výstup!R74</f>
        <v>0.1799756343656394</v>
      </c>
      <c r="E73" s="8"/>
      <c r="F73" s="8"/>
      <c r="G73" s="2"/>
      <c r="H73" s="2"/>
    </row>
    <row r="74" spans="1:8" ht="12" customHeight="1">
      <c r="A74" s="69" t="str">
        <f>výstup!O75</f>
        <v>Hlavní činnost – náhradní díly a materiál pro vlastní údržbu</v>
      </c>
      <c r="B74" s="107">
        <f>výstup!P75</f>
        <v>111390.53</v>
      </c>
      <c r="C74" s="86">
        <f>výstup!Q75</f>
        <v>426324.96</v>
      </c>
      <c r="D74" s="87">
        <f>výstup!R75</f>
        <v>2.827299861128231</v>
      </c>
      <c r="E74" s="8"/>
      <c r="F74" s="8"/>
      <c r="G74" s="2"/>
      <c r="H74" s="2"/>
    </row>
    <row r="75" spans="1:8" ht="12" customHeight="1">
      <c r="A75" s="69" t="str">
        <f>výstup!O76</f>
        <v>Hlavní činnost – potraviny pro vlastní zaměstnance</v>
      </c>
      <c r="B75" s="107">
        <f>výstup!P76</f>
        <v>272539.24</v>
      </c>
      <c r="C75" s="86">
        <f>výstup!Q76</f>
        <v>307369.76</v>
      </c>
      <c r="D75" s="87">
        <f>výstup!R76</f>
        <v>0.12780001881563924</v>
      </c>
      <c r="E75" s="9"/>
      <c r="F75" s="9"/>
      <c r="G75" s="2"/>
      <c r="H75" s="2"/>
    </row>
    <row r="76" spans="1:8" ht="12" customHeight="1">
      <c r="A76" s="69" t="str">
        <f>výstup!O77</f>
        <v>Hlavní činnost – materiál k výuce žáků - spotřeba</v>
      </c>
      <c r="B76" s="107">
        <f>výstup!P77</f>
        <v>75373.740000000005</v>
      </c>
      <c r="C76" s="86">
        <f>výstup!Q77</f>
        <v>167878.91999999998</v>
      </c>
      <c r="D76" s="87">
        <f>výstup!R77</f>
        <v>1.2272865854871997</v>
      </c>
      <c r="E76" s="9"/>
      <c r="F76" s="9"/>
      <c r="G76" s="2"/>
      <c r="H76" s="2"/>
    </row>
    <row r="77" spans="1:8" ht="12" customHeight="1">
      <c r="A77" s="69" t="str">
        <f>výstup!O78</f>
        <v>Hlavní činnost – čistící a úklidové prostředky</v>
      </c>
      <c r="B77" s="107">
        <f>výstup!P78</f>
        <v>132794.32999999999</v>
      </c>
      <c r="C77" s="86">
        <f>výstup!Q78</f>
        <v>149795.98000000001</v>
      </c>
      <c r="D77" s="87">
        <f>výstup!R78</f>
        <v>0.12802993923008629</v>
      </c>
      <c r="E77" s="3"/>
      <c r="F77" s="3"/>
      <c r="G77" s="2"/>
      <c r="H77" s="2"/>
    </row>
    <row r="78" spans="1:8" ht="12" customHeight="1">
      <c r="A78" s="69" t="str">
        <f>výstup!O79</f>
        <v>Hlavní činnost – drobný hmotný majetek a učební pomůcky  do 3 tis.Kč</v>
      </c>
      <c r="B78" s="107">
        <f>výstup!P79</f>
        <v>75530.03</v>
      </c>
      <c r="C78" s="86">
        <f>výstup!Q79</f>
        <v>149128.79999999999</v>
      </c>
      <c r="D78" s="87">
        <f>výstup!R79</f>
        <v>0.97443056755041657</v>
      </c>
      <c r="E78" s="9"/>
      <c r="F78" s="9"/>
      <c r="G78" s="2"/>
      <c r="H78" s="2"/>
    </row>
    <row r="79" spans="1:8" ht="12" customHeight="1">
      <c r="A79" s="69" t="str">
        <f>výstup!O80</f>
        <v>Hlavní činnost – ochranné pracovní pomůcky pro žáky</v>
      </c>
      <c r="B79" s="107">
        <f>výstup!P80</f>
        <v>199203.46000000002</v>
      </c>
      <c r="C79" s="86">
        <f>výstup!Q80</f>
        <v>109584.9</v>
      </c>
      <c r="D79" s="87">
        <f>výstup!R80</f>
        <v>-0.44988455521806708</v>
      </c>
      <c r="E79" s="9"/>
      <c r="F79" s="9"/>
      <c r="G79" s="2"/>
      <c r="H79" s="2"/>
    </row>
    <row r="80" spans="1:8" ht="12" customHeight="1">
      <c r="A80" s="69" t="str">
        <f>výstup!O81</f>
        <v xml:space="preserve">Hlavní činnost – technické plyny, vybavení lékárniček a drobný materiál </v>
      </c>
      <c r="B80" s="107">
        <f>výstup!P81</f>
        <v>38986.929999999993</v>
      </c>
      <c r="C80" s="86">
        <f>výstup!Q81</f>
        <v>74957.05</v>
      </c>
      <c r="D80" s="87">
        <f>výstup!R81</f>
        <v>0.9226199652037238</v>
      </c>
      <c r="E80" s="3"/>
      <c r="F80" s="3"/>
      <c r="G80" s="2"/>
      <c r="H80" s="2"/>
    </row>
    <row r="81" spans="1:8" ht="12" customHeight="1">
      <c r="A81" s="69" t="str">
        <f>výstup!O82</f>
        <v>Hlavní činnost – pohonné hmoty a náplně pro automobily a zahradní techniku</v>
      </c>
      <c r="B81" s="107">
        <f>výstup!P82</f>
        <v>84348.71</v>
      </c>
      <c r="C81" s="86">
        <f>výstup!Q82</f>
        <v>59700.44</v>
      </c>
      <c r="D81" s="87">
        <f>výstup!R82</f>
        <v>-0.29221869546078422</v>
      </c>
      <c r="E81" s="3"/>
      <c r="F81" s="3"/>
      <c r="G81" s="2"/>
      <c r="H81" s="2"/>
    </row>
    <row r="82" spans="1:8" ht="12" customHeight="1">
      <c r="A82" s="69" t="str">
        <f>výstup!O83</f>
        <v>Hlavní činnost – drobný hmotný majetek a učební pomůcky do 1 tis.Kč</v>
      </c>
      <c r="B82" s="107">
        <f>výstup!P83</f>
        <v>65277.790000000008</v>
      </c>
      <c r="C82" s="86">
        <f>výstup!Q83</f>
        <v>58717.31</v>
      </c>
      <c r="D82" s="87">
        <f>výstup!R83</f>
        <v>-0.1005009513955667</v>
      </c>
      <c r="E82" s="3"/>
      <c r="F82" s="3"/>
      <c r="G82" s="2"/>
      <c r="H82" s="2"/>
    </row>
    <row r="83" spans="1:8" ht="12" customHeight="1">
      <c r="A83" s="69" t="str">
        <f>výstup!O84</f>
        <v>Hlavní činnost – dobný a spotřební materiál pro výpočetní techniku</v>
      </c>
      <c r="B83" s="107">
        <f>výstup!P84</f>
        <v>87592.66</v>
      </c>
      <c r="C83" s="86">
        <f>výstup!Q84</f>
        <v>57177.03</v>
      </c>
      <c r="D83" s="87">
        <f>výstup!R84</f>
        <v>-0.34723948330830462</v>
      </c>
      <c r="E83" s="9"/>
      <c r="F83" s="9"/>
      <c r="G83" s="2"/>
      <c r="H83" s="2"/>
    </row>
    <row r="84" spans="1:8" ht="12" customHeight="1">
      <c r="A84" s="69" t="str">
        <f>výstup!O85</f>
        <v>Hlavní činnost – kancelářské potřeby</v>
      </c>
      <c r="B84" s="107">
        <f>výstup!P85</f>
        <v>97342.36</v>
      </c>
      <c r="C84" s="86">
        <f>výstup!Q85</f>
        <v>29610.14</v>
      </c>
      <c r="D84" s="87">
        <f>výstup!R85</f>
        <v>-0.69581444296193351</v>
      </c>
      <c r="E84" s="3"/>
      <c r="F84" s="3"/>
      <c r="G84" s="2"/>
      <c r="H84" s="2"/>
    </row>
    <row r="85" spans="1:8" ht="12" customHeight="1">
      <c r="A85" s="69" t="str">
        <f>výstup!O86</f>
        <v>Hlavní činnost – materiál k výuce žáků - zakázky</v>
      </c>
      <c r="B85" s="107">
        <f>výstup!P86</f>
        <v>46367.91</v>
      </c>
      <c r="C85" s="86">
        <f>výstup!Q86</f>
        <v>17948.78</v>
      </c>
      <c r="D85" s="87">
        <f>výstup!R86</f>
        <v>-0.61290513201910546</v>
      </c>
      <c r="E85" s="3"/>
      <c r="F85" s="3"/>
      <c r="G85" s="2"/>
      <c r="H85" s="2"/>
    </row>
    <row r="86" spans="1:8" ht="12" customHeight="1">
      <c r="A86" s="69" t="str">
        <f>výstup!O87</f>
        <v>Hlavní činnost – knihy, učebnice, časopisy</v>
      </c>
      <c r="B86" s="107">
        <f>výstup!P87</f>
        <v>9906.11</v>
      </c>
      <c r="C86" s="86">
        <f>výstup!Q87</f>
        <v>13115.4</v>
      </c>
      <c r="D86" s="87">
        <f>výstup!R87</f>
        <v>0.32397076147953119</v>
      </c>
      <c r="E86" s="3"/>
      <c r="F86" s="3"/>
      <c r="G86" s="2"/>
      <c r="H86" s="2"/>
    </row>
    <row r="87" spans="1:8" ht="12" customHeight="1">
      <c r="A87" s="69" t="str">
        <f>výstup!O89</f>
        <v>Hospodářská činnost – potravin k výrobě potravinářských výrobků</v>
      </c>
      <c r="B87" s="107">
        <f>výstup!P89</f>
        <v>165866.04</v>
      </c>
      <c r="C87" s="86">
        <f>výstup!Q89</f>
        <v>227112.85</v>
      </c>
      <c r="D87" s="87">
        <f>výstup!R89</f>
        <v>0.3692546708174862</v>
      </c>
      <c r="E87" s="3"/>
      <c r="F87" s="3"/>
      <c r="G87" s="2"/>
      <c r="H87" s="2"/>
    </row>
    <row r="88" spans="1:8" ht="10.5" customHeight="1">
      <c r="A88" s="121"/>
      <c r="B88" s="93"/>
      <c r="C88" s="94"/>
      <c r="D88" s="122"/>
      <c r="E88" s="9"/>
      <c r="F88" s="9"/>
      <c r="G88" s="2"/>
      <c r="H88" s="2"/>
    </row>
    <row r="89" spans="1:8" ht="12" customHeight="1">
      <c r="A89" s="78" t="str">
        <f>výstup!O92</f>
        <v>Účty 502*** Spotřeba energie</v>
      </c>
      <c r="B89" s="102">
        <f>výstup!P92</f>
        <v>1127162.32</v>
      </c>
      <c r="C89" s="103">
        <f>výstup!Q92</f>
        <v>1853603.5</v>
      </c>
      <c r="D89" s="81">
        <f>výstup!R92</f>
        <v>0.64448674969901398</v>
      </c>
      <c r="E89" s="3"/>
      <c r="F89" s="3"/>
      <c r="G89" s="2"/>
      <c r="H89" s="2"/>
    </row>
    <row r="90" spans="1:8" ht="12" customHeight="1">
      <c r="A90" s="69" t="str">
        <f>výstup!O93</f>
        <v>z toho:</v>
      </c>
      <c r="B90" s="120"/>
      <c r="C90" s="115"/>
      <c r="D90" s="95"/>
      <c r="E90" s="3"/>
      <c r="F90" s="3"/>
      <c r="G90" s="2"/>
      <c r="H90" s="2"/>
    </row>
    <row r="91" spans="1:8" ht="12" customHeight="1">
      <c r="A91" s="69" t="str">
        <f>výstup!O94</f>
        <v>Hlavní činnost – zemní plyn při běžném provozu školy</v>
      </c>
      <c r="B91" s="106">
        <f>výstup!P94</f>
        <v>446034.92000000004</v>
      </c>
      <c r="C91" s="86">
        <f>výstup!Q94</f>
        <v>1019894.03</v>
      </c>
      <c r="D91" s="87">
        <f>výstup!R94</f>
        <v>1.2865788848998638</v>
      </c>
      <c r="E91" s="8"/>
      <c r="F91" s="8"/>
      <c r="G91" s="2"/>
      <c r="H91" s="2"/>
    </row>
    <row r="92" spans="1:8" ht="12" customHeight="1">
      <c r="A92" s="69" t="str">
        <f>výstup!O95</f>
        <v>Hlavní činnost – elektřina při běžném provozu školy</v>
      </c>
      <c r="B92" s="107">
        <f>výstup!P95</f>
        <v>484515.83</v>
      </c>
      <c r="C92" s="86">
        <f>výstup!Q95</f>
        <v>566302.15000000014</v>
      </c>
      <c r="D92" s="87">
        <f>výstup!R95</f>
        <v>0.16880009885332359</v>
      </c>
      <c r="E92" s="3"/>
      <c r="F92" s="3"/>
      <c r="G92" s="2"/>
      <c r="H92" s="2"/>
    </row>
    <row r="93" spans="1:8" ht="12" customHeight="1">
      <c r="A93" s="69" t="str">
        <f>výstup!O96</f>
        <v xml:space="preserve">Hlavní činnost – vodné a stočné při běžném provozu školy </v>
      </c>
      <c r="B93" s="107">
        <f>výstup!P96</f>
        <v>181717.79</v>
      </c>
      <c r="C93" s="86">
        <f>výstup!Q96</f>
        <v>218893.96999999997</v>
      </c>
      <c r="D93" s="87">
        <f>výstup!R96</f>
        <v>0.204581950947125</v>
      </c>
      <c r="E93" s="3"/>
      <c r="F93" s="3"/>
      <c r="G93" s="2"/>
      <c r="H93" s="2"/>
    </row>
    <row r="94" spans="1:8" ht="12" customHeight="1">
      <c r="A94" s="156" t="str">
        <f>výstup!O97</f>
        <v>Hospodářská činnost – elektřina</v>
      </c>
      <c r="B94" s="89">
        <f>výstup!P97</f>
        <v>7103.83</v>
      </c>
      <c r="C94" s="90">
        <f>výstup!Q97</f>
        <v>22624.89</v>
      </c>
      <c r="D94" s="91">
        <f>výstup!R97</f>
        <v>2.1848861811163838</v>
      </c>
      <c r="E94" s="3"/>
      <c r="F94" s="3"/>
      <c r="G94" s="2"/>
      <c r="H94" s="2"/>
    </row>
    <row r="95" spans="1:8" ht="12" customHeight="1">
      <c r="A95" s="156" t="str">
        <f>výstup!O98</f>
        <v>Hospodářská činnost – plyn</v>
      </c>
      <c r="B95" s="89">
        <f>výstup!P98</f>
        <v>5344.65</v>
      </c>
      <c r="C95" s="90">
        <f>výstup!Q98</f>
        <v>21478.25</v>
      </c>
      <c r="D95" s="91">
        <f>výstup!R98</f>
        <v>3.0186448130373367</v>
      </c>
      <c r="E95" s="3"/>
      <c r="F95" s="3"/>
      <c r="G95" s="2"/>
      <c r="H95" s="2"/>
    </row>
    <row r="96" spans="1:8" ht="12" customHeight="1">
      <c r="A96" s="156" t="str">
        <f>výstup!O99</f>
        <v>Hospodářská činnost – vodné a stočné</v>
      </c>
      <c r="B96" s="89">
        <f>výstup!P99</f>
        <v>2445.3000000000002</v>
      </c>
      <c r="C96" s="90">
        <f>výstup!Q99</f>
        <v>4410.21</v>
      </c>
      <c r="D96" s="91">
        <f>výstup!R99</f>
        <v>0.80354557722978759</v>
      </c>
      <c r="E96" s="3"/>
      <c r="F96" s="3"/>
      <c r="G96" s="2"/>
      <c r="H96" s="2"/>
    </row>
    <row r="97" spans="1:8" ht="10.5" customHeight="1">
      <c r="A97" s="123"/>
      <c r="B97" s="124"/>
      <c r="C97" s="125"/>
      <c r="D97" s="101"/>
      <c r="E97" s="12"/>
      <c r="G97" s="2"/>
      <c r="H97" s="2"/>
    </row>
    <row r="98" spans="1:8" ht="12" customHeight="1">
      <c r="A98" s="78" t="str">
        <f>výstup!O101</f>
        <v>Účty 506*** Aktivace dlouhodobého majetku</v>
      </c>
      <c r="B98" s="109">
        <f>výstup!P101</f>
        <v>-19239</v>
      </c>
      <c r="C98" s="141">
        <f>výstup!Q101</f>
        <v>-19818</v>
      </c>
      <c r="D98" s="81">
        <f>výstup!R101</f>
        <v>3.009511928894433E-2</v>
      </c>
      <c r="E98" s="3"/>
      <c r="G98" s="2"/>
      <c r="H98" s="2"/>
    </row>
    <row r="99" spans="1:8" ht="12" customHeight="1">
      <c r="A99" s="121"/>
      <c r="B99" s="93"/>
      <c r="C99" s="94"/>
      <c r="D99" s="101"/>
      <c r="E99" s="3"/>
      <c r="G99" s="2"/>
      <c r="H99" s="2"/>
    </row>
    <row r="100" spans="1:8" ht="12" customHeight="1">
      <c r="A100" s="78" t="str">
        <f>výstup!O103</f>
        <v>Účty 511*** Opravy a udržování</v>
      </c>
      <c r="B100" s="142">
        <f>výstup!P103</f>
        <v>226113.83999999997</v>
      </c>
      <c r="C100" s="143">
        <f>výstup!Q103</f>
        <v>152683.18</v>
      </c>
      <c r="D100" s="81">
        <f>výstup!R103</f>
        <v>-0.32475084231907247</v>
      </c>
      <c r="E100" s="3"/>
      <c r="G100" s="2"/>
      <c r="H100" s="2"/>
    </row>
    <row r="101" spans="1:8" ht="12" customHeight="1">
      <c r="A101" s="69" t="str">
        <f>výstup!O104</f>
        <v>z toho:</v>
      </c>
      <c r="B101" s="126"/>
      <c r="C101" s="127"/>
      <c r="D101" s="95"/>
      <c r="E101" s="3"/>
      <c r="G101" s="2"/>
      <c r="H101" s="2"/>
    </row>
    <row r="102" spans="1:8" ht="12" customHeight="1">
      <c r="A102" s="69" t="str">
        <f>výstup!O105</f>
        <v>Hlavní činnost – automobily</v>
      </c>
      <c r="B102" s="128">
        <f>výstup!P105</f>
        <v>20535.009999999998</v>
      </c>
      <c r="C102" s="86">
        <f>výstup!Q105</f>
        <v>33620.99</v>
      </c>
      <c r="D102" s="87">
        <f>výstup!R105</f>
        <v>0.63725218541408069</v>
      </c>
      <c r="E102" s="3"/>
      <c r="G102" s="2"/>
      <c r="H102" s="2"/>
    </row>
    <row r="103" spans="1:8" ht="12" customHeight="1">
      <c r="A103" s="69" t="str">
        <f>výstup!O106</f>
        <v>Hlavní činnost – výtahy a vzduchotechnika</v>
      </c>
      <c r="B103" s="128">
        <f>výstup!P106</f>
        <v>20353.43</v>
      </c>
      <c r="C103" s="86">
        <f>výstup!Q106</f>
        <v>30796.940000000002</v>
      </c>
      <c r="D103" s="87">
        <f>výstup!R106</f>
        <v>0.5131081100335424</v>
      </c>
      <c r="E103" s="3"/>
      <c r="G103" s="2"/>
      <c r="H103" s="2"/>
    </row>
    <row r="104" spans="1:8" ht="12" customHeight="1">
      <c r="A104" s="69" t="str">
        <f>výstup!O107</f>
        <v>Hlavní činnost – plynové kotle</v>
      </c>
      <c r="B104" s="128">
        <f>výstup!P107</f>
        <v>6957.5</v>
      </c>
      <c r="C104" s="86">
        <f>výstup!Q107</f>
        <v>22839.96</v>
      </c>
      <c r="D104" s="87">
        <f>výstup!R107</f>
        <v>2.2827826086956522</v>
      </c>
      <c r="E104" s="8"/>
      <c r="G104" s="2"/>
      <c r="H104" s="2"/>
    </row>
    <row r="105" spans="1:8" ht="12" customHeight="1">
      <c r="A105" s="69" t="str">
        <f>výstup!O108</f>
        <v>Hlavní činnost – budovy a nemovitý majetek</v>
      </c>
      <c r="B105" s="128">
        <f>výstup!P108</f>
        <v>6176</v>
      </c>
      <c r="C105" s="86">
        <f>výstup!Q108</f>
        <v>20796.64</v>
      </c>
      <c r="D105" s="87">
        <f>výstup!R108</f>
        <v>2.3673316062176166</v>
      </c>
      <c r="E105" s="8"/>
      <c r="G105" s="2"/>
      <c r="H105" s="2"/>
    </row>
    <row r="106" spans="1:8" ht="12" customHeight="1">
      <c r="A106" s="69" t="str">
        <f>výstup!O109</f>
        <v>Hlavní činnost – ostatní stroje</v>
      </c>
      <c r="B106" s="128">
        <f>výstup!P109</f>
        <v>60288.03</v>
      </c>
      <c r="C106" s="86">
        <f>výstup!Q109</f>
        <v>13010.31</v>
      </c>
      <c r="D106" s="87">
        <f>výstup!R109</f>
        <v>-0.78419746009282443</v>
      </c>
      <c r="E106" s="3"/>
      <c r="G106" s="2"/>
      <c r="H106" s="2"/>
    </row>
    <row r="107" spans="1:8" ht="12" customHeight="1">
      <c r="A107" s="69" t="str">
        <f>výstup!O110</f>
        <v>Hlavní činnost – elektrické rozvody a zařízení</v>
      </c>
      <c r="B107" s="128">
        <f>výstup!P110</f>
        <v>47384.77</v>
      </c>
      <c r="C107" s="86">
        <f>výstup!Q110</f>
        <v>12776.18</v>
      </c>
      <c r="D107" s="87">
        <f>výstup!R110</f>
        <v>-0.73037370446242533</v>
      </c>
      <c r="E107" s="3"/>
      <c r="G107" s="2"/>
      <c r="H107" s="2"/>
    </row>
    <row r="108" spans="1:8" ht="12" customHeight="1">
      <c r="A108" s="69" t="str">
        <f>výstup!O111</f>
        <v>Hlavní činnost – kancelářská technika</v>
      </c>
      <c r="B108" s="128">
        <f>výstup!P111</f>
        <v>55438.15</v>
      </c>
      <c r="C108" s="86">
        <f>výstup!Q111</f>
        <v>11996.02</v>
      </c>
      <c r="D108" s="87">
        <f>výstup!R111</f>
        <v>-0.78361435221052655</v>
      </c>
      <c r="E108" s="3"/>
      <c r="G108" s="2"/>
      <c r="H108" s="2"/>
    </row>
    <row r="109" spans="1:8" ht="12" customHeight="1">
      <c r="A109" s="69" t="str">
        <f>výstup!O112</f>
        <v>Hlavní činnost – zahradní  technika</v>
      </c>
      <c r="B109" s="128">
        <f>výstup!P112</f>
        <v>0</v>
      </c>
      <c r="C109" s="86">
        <f>výstup!Q112</f>
        <v>200</v>
      </c>
      <c r="D109" s="87">
        <f>výstup!R112</f>
        <v>1</v>
      </c>
      <c r="E109" s="3"/>
      <c r="G109" s="2"/>
      <c r="H109" s="2"/>
    </row>
    <row r="110" spans="1:8" ht="12" customHeight="1">
      <c r="A110" s="69" t="str">
        <f>výstup!O113</f>
        <v>Hlavní činnost – hasicí přístroje</v>
      </c>
      <c r="B110" s="128">
        <f>výstup!P113</f>
        <v>4464.8999999999996</v>
      </c>
      <c r="C110" s="86">
        <f>výstup!Q113</f>
        <v>0</v>
      </c>
      <c r="D110" s="87">
        <f>výstup!R113</f>
        <v>-1</v>
      </c>
      <c r="E110" s="12"/>
      <c r="G110" s="2"/>
      <c r="H110" s="2"/>
    </row>
    <row r="111" spans="1:8" ht="12" customHeight="1">
      <c r="A111" s="156" t="str">
        <f>výstup!O115</f>
        <v>Hospodářská činnost – přeúčtování z hlavní činnosti</v>
      </c>
      <c r="B111" s="236">
        <f>výstup!P115</f>
        <v>4516.05</v>
      </c>
      <c r="C111" s="90">
        <f>výstup!Q115</f>
        <v>6646.14</v>
      </c>
      <c r="D111" s="91">
        <f>výstup!R115</f>
        <v>0.47167103995748499</v>
      </c>
      <c r="E111" s="12"/>
      <c r="G111" s="2"/>
      <c r="H111" s="2"/>
    </row>
    <row r="112" spans="1:8" ht="10.5" customHeight="1">
      <c r="A112" s="158"/>
      <c r="B112" s="126"/>
      <c r="C112" s="127"/>
      <c r="D112" s="129"/>
      <c r="E112" s="12"/>
      <c r="G112" s="2"/>
      <c r="H112" s="2"/>
    </row>
    <row r="113" spans="1:8" ht="12" customHeight="1">
      <c r="A113" s="78" t="str">
        <f>výstup!O117</f>
        <v>Účty 512*** Cestovné</v>
      </c>
      <c r="B113" s="160">
        <f>výstup!P117</f>
        <v>14502</v>
      </c>
      <c r="C113" s="161">
        <f>výstup!Q117</f>
        <v>13655</v>
      </c>
      <c r="D113" s="81">
        <f>výstup!R117</f>
        <v>-5.8405737139704865E-2</v>
      </c>
      <c r="E113" s="3"/>
      <c r="F113" s="3"/>
      <c r="G113" s="2"/>
      <c r="H113" s="2"/>
    </row>
    <row r="114" spans="1:8" ht="10.5" customHeight="1">
      <c r="A114" s="130"/>
      <c r="B114" s="131"/>
      <c r="C114" s="132"/>
      <c r="D114" s="101"/>
      <c r="E114" s="10"/>
      <c r="F114" s="10"/>
      <c r="G114" s="2"/>
      <c r="H114" s="2"/>
    </row>
    <row r="115" spans="1:8" ht="12" customHeight="1">
      <c r="A115" s="78" t="str">
        <f>výstup!O119</f>
        <v>Účty 516*** Aktivace výkonů zaměstnanců</v>
      </c>
      <c r="B115" s="160">
        <f>výstup!P119</f>
        <v>0</v>
      </c>
      <c r="C115" s="160">
        <f>výstup!Q119</f>
        <v>0</v>
      </c>
      <c r="D115" s="81">
        <f>výstup!R119</f>
        <v>0</v>
      </c>
      <c r="E115" s="8"/>
      <c r="F115" s="8"/>
      <c r="G115" s="2"/>
      <c r="H115" s="2"/>
    </row>
    <row r="116" spans="1:8" ht="10.5" customHeight="1">
      <c r="A116" s="97"/>
      <c r="B116" s="93"/>
      <c r="C116" s="94"/>
      <c r="D116" s="100"/>
      <c r="E116" s="8"/>
      <c r="F116" s="8"/>
      <c r="G116" s="2"/>
      <c r="H116" s="2"/>
    </row>
    <row r="117" spans="1:8" ht="12" customHeight="1">
      <c r="A117" s="78" t="str">
        <f>výstup!O121</f>
        <v>Účty 518*** Ostatní služby</v>
      </c>
      <c r="B117" s="160">
        <f>výstup!P121</f>
        <v>832660.25</v>
      </c>
      <c r="C117" s="160">
        <f>výstup!Q121</f>
        <v>664014.65</v>
      </c>
      <c r="D117" s="81">
        <f>výstup!R121</f>
        <v>-0.20253831019314297</v>
      </c>
      <c r="E117" s="8"/>
      <c r="F117" s="8"/>
      <c r="G117" s="2"/>
      <c r="H117" s="2"/>
    </row>
    <row r="118" spans="1:8" ht="12" customHeight="1">
      <c r="A118" s="69" t="str">
        <f>výstup!O122</f>
        <v>z toho:</v>
      </c>
      <c r="B118" s="107"/>
      <c r="C118" s="86"/>
      <c r="D118" s="87"/>
      <c r="E118" s="9"/>
      <c r="F118" s="9"/>
      <c r="G118" s="2"/>
      <c r="H118" s="2"/>
    </row>
    <row r="119" spans="1:8" ht="12" customHeight="1">
      <c r="A119" s="69" t="str">
        <f>výstup!O123</f>
        <v>Hlavní činnost – různé drobné služby, sekání, deratizace</v>
      </c>
      <c r="B119" s="106">
        <f>výstup!P123</f>
        <v>30136.33</v>
      </c>
      <c r="C119" s="86">
        <f>výstup!Q123</f>
        <v>108297.7</v>
      </c>
      <c r="D119" s="87">
        <f>výstup!R123</f>
        <v>2.5935928495606464</v>
      </c>
      <c r="E119" s="9"/>
      <c r="F119" s="9"/>
      <c r="G119" s="2"/>
      <c r="H119" s="2"/>
    </row>
    <row r="120" spans="1:8" ht="12" customHeight="1">
      <c r="A120" s="69" t="str">
        <f>výstup!O124</f>
        <v>Hlavní činnost – poplatky za licence a upgrade software</v>
      </c>
      <c r="B120" s="106">
        <f>výstup!P124</f>
        <v>76156.070000000007</v>
      </c>
      <c r="C120" s="86">
        <f>výstup!Q124</f>
        <v>103173.1</v>
      </c>
      <c r="D120" s="87">
        <f>výstup!R124</f>
        <v>0.35475872113673929</v>
      </c>
      <c r="E120" s="8"/>
      <c r="F120" s="8"/>
      <c r="G120" s="2"/>
      <c r="H120" s="2"/>
    </row>
    <row r="121" spans="1:8" ht="12" customHeight="1">
      <c r="A121" s="69" t="str">
        <f>výstup!O125</f>
        <v>Hlavní činnost – ubytování a jízdné sociálně znevýhodněných žáků</v>
      </c>
      <c r="B121" s="107">
        <f>výstup!P125</f>
        <v>110130</v>
      </c>
      <c r="C121" s="86">
        <f>výstup!Q125</f>
        <v>100776</v>
      </c>
      <c r="D121" s="87">
        <f>výstup!R125</f>
        <v>-8.4935984745301008E-2</v>
      </c>
      <c r="E121" s="8"/>
      <c r="F121" s="8"/>
      <c r="G121" s="2"/>
      <c r="H121" s="2"/>
    </row>
    <row r="122" spans="1:8" ht="12" customHeight="1">
      <c r="A122" s="69" t="str">
        <f>výstup!O126</f>
        <v>Hlavní činnost – kontroly a revize povinné</v>
      </c>
      <c r="B122" s="107">
        <f>výstup!P126</f>
        <v>31517.8</v>
      </c>
      <c r="C122" s="86">
        <f>výstup!Q126</f>
        <v>87781.759999999995</v>
      </c>
      <c r="D122" s="87">
        <f>výstup!R126</f>
        <v>1.7851487096180569</v>
      </c>
      <c r="E122" s="9"/>
      <c r="F122" s="9"/>
      <c r="G122" s="2"/>
      <c r="H122" s="2"/>
    </row>
    <row r="123" spans="1:8" ht="12" customHeight="1">
      <c r="A123" s="69" t="str">
        <f>výstup!O127</f>
        <v>Hlavní činnost – kulturní a sportovní akce pro žáky</v>
      </c>
      <c r="B123" s="106">
        <f>výstup!P127</f>
        <v>106219.21</v>
      </c>
      <c r="C123" s="86">
        <f>výstup!Q127</f>
        <v>62720</v>
      </c>
      <c r="D123" s="87">
        <f>výstup!R127</f>
        <v>-0.4095230043605107</v>
      </c>
      <c r="E123" s="3"/>
      <c r="F123" s="3"/>
      <c r="G123" s="2"/>
      <c r="H123" s="2"/>
    </row>
    <row r="124" spans="1:8" ht="12" customHeight="1">
      <c r="A124" s="69" t="str">
        <f>výstup!O128</f>
        <v>Hlavní činnost – likvidace komunálního a nebezpečného odpadu</v>
      </c>
      <c r="B124" s="107">
        <f>výstup!P128</f>
        <v>61548.67</v>
      </c>
      <c r="C124" s="86">
        <f>výstup!Q128</f>
        <v>38421.46</v>
      </c>
      <c r="D124" s="87">
        <f>výstup!R128</f>
        <v>-0.37575482947072619</v>
      </c>
      <c r="E124" s="9"/>
      <c r="F124" s="9"/>
      <c r="G124" s="2"/>
      <c r="H124" s="2"/>
    </row>
    <row r="125" spans="1:8" ht="12" customHeight="1">
      <c r="A125" s="69" t="str">
        <f>výstup!O129</f>
        <v>Hlavní činnost – hovorné přes pevnou linku a mobilní telefony</v>
      </c>
      <c r="B125" s="107">
        <f>výstup!P129</f>
        <v>30847.989999999998</v>
      </c>
      <c r="C125" s="86">
        <f>výstup!Q129</f>
        <v>34608.379999999997</v>
      </c>
      <c r="D125" s="87">
        <f>výstup!R129</f>
        <v>0.12190064895638256</v>
      </c>
      <c r="E125" s="9"/>
      <c r="F125" s="9"/>
      <c r="G125" s="2"/>
      <c r="H125" s="2"/>
    </row>
    <row r="126" spans="1:8" ht="12" customHeight="1">
      <c r="A126" s="69" t="str">
        <f>výstup!O130</f>
        <v>Hlavní činnost – propagace školy</v>
      </c>
      <c r="B126" s="106">
        <f>výstup!P130</f>
        <v>45635.29</v>
      </c>
      <c r="C126" s="86">
        <f>výstup!Q130</f>
        <v>33000.949999999997</v>
      </c>
      <c r="D126" s="87">
        <f>výstup!R130</f>
        <v>-0.27685460090206515</v>
      </c>
      <c r="E126" s="9"/>
      <c r="F126" s="9"/>
      <c r="G126" s="2"/>
      <c r="H126" s="2"/>
    </row>
    <row r="127" spans="1:8" ht="12" customHeight="1">
      <c r="A127" s="69" t="str">
        <f>výstup!O131</f>
        <v>Hlavní činnost – stravování žáků na externích pracovištích</v>
      </c>
      <c r="B127" s="107">
        <f>výstup!P131</f>
        <v>15860</v>
      </c>
      <c r="C127" s="86">
        <f>výstup!Q131</f>
        <v>22600</v>
      </c>
      <c r="D127" s="87">
        <f>výstup!R131</f>
        <v>0.42496847414880201</v>
      </c>
      <c r="E127" s="9"/>
      <c r="F127" s="9"/>
      <c r="G127" s="2"/>
      <c r="H127" s="2"/>
    </row>
    <row r="128" spans="1:8" ht="12" customHeight="1">
      <c r="A128" s="69" t="str">
        <f>výstup!O132</f>
        <v>Hlavní činnost – broušení nástrojů převážně dřevoobráběcích nástrojů</v>
      </c>
      <c r="B128" s="107">
        <f>výstup!P132</f>
        <v>15174</v>
      </c>
      <c r="C128" s="86">
        <f>výstup!Q132</f>
        <v>16313</v>
      </c>
      <c r="D128" s="87">
        <f>výstup!R132</f>
        <v>7.5062607091076844E-2</v>
      </c>
      <c r="E128" s="9"/>
      <c r="F128" s="9"/>
      <c r="G128" s="2"/>
      <c r="H128" s="2"/>
    </row>
    <row r="129" spans="1:8" ht="12" customHeight="1">
      <c r="A129" s="69" t="str">
        <f>výstup!O133</f>
        <v>Hlavní činnost – elektronická evidence knihy jízd a STK automobilů</v>
      </c>
      <c r="B129" s="107">
        <f>výstup!P133</f>
        <v>16569.400000000001</v>
      </c>
      <c r="C129" s="86">
        <f>výstup!Q133</f>
        <v>16173.14</v>
      </c>
      <c r="D129" s="87">
        <f>výstup!R133</f>
        <v>-2.3915168925851389E-2</v>
      </c>
      <c r="E129" s="9"/>
      <c r="F129" s="9"/>
      <c r="G129" s="2"/>
      <c r="H129" s="2"/>
    </row>
    <row r="130" spans="1:8" ht="12" customHeight="1">
      <c r="A130" s="69" t="str">
        <f>výstup!O134</f>
        <v>Hlavní činnost – internet – digitální linky</v>
      </c>
      <c r="B130" s="107">
        <f>výstup!P134</f>
        <v>14663.52</v>
      </c>
      <c r="C130" s="86">
        <f>výstup!Q134</f>
        <v>14737.470000000001</v>
      </c>
      <c r="D130" s="87">
        <f>výstup!R134</f>
        <v>5.0431274346132938E-3</v>
      </c>
      <c r="E130" s="9"/>
      <c r="F130" s="9"/>
      <c r="G130" s="2"/>
      <c r="H130" s="2"/>
    </row>
    <row r="131" spans="1:8" ht="12" customHeight="1">
      <c r="A131" s="69" t="str">
        <f>výstup!O135</f>
        <v>Hlavní činnost – nájemné plynových lahví a pozemku od obce Lipová-lázně</v>
      </c>
      <c r="B131" s="107">
        <f>výstup!P135</f>
        <v>7999.44</v>
      </c>
      <c r="C131" s="86">
        <f>výstup!Q135</f>
        <v>9553.0400000000009</v>
      </c>
      <c r="D131" s="87">
        <f>výstup!R135</f>
        <v>0.19421359495164678</v>
      </c>
      <c r="E131" s="9"/>
      <c r="F131" s="9"/>
      <c r="G131" s="2"/>
      <c r="H131" s="2"/>
    </row>
    <row r="132" spans="1:8" ht="12" customHeight="1">
      <c r="A132" s="69" t="str">
        <f>výstup!O136</f>
        <v>Hlavní činnost – poštovné a dopravné</v>
      </c>
      <c r="B132" s="107">
        <f>výstup!P136</f>
        <v>28811</v>
      </c>
      <c r="C132" s="86">
        <f>výstup!Q136</f>
        <v>5214</v>
      </c>
      <c r="D132" s="87">
        <f>výstup!R136</f>
        <v>-0.81902745479157268</v>
      </c>
      <c r="E132" s="9"/>
      <c r="F132" s="9"/>
      <c r="G132" s="2"/>
      <c r="H132" s="2"/>
    </row>
    <row r="133" spans="1:8" ht="12" customHeight="1">
      <c r="A133" s="69" t="str">
        <f>výstup!O137</f>
        <v>Hlavní činnost – právní služby</v>
      </c>
      <c r="B133" s="107">
        <f>výstup!P137</f>
        <v>0</v>
      </c>
      <c r="C133" s="86">
        <f>výstup!Q137</f>
        <v>4840</v>
      </c>
      <c r="D133" s="87">
        <f>výstup!R137</f>
        <v>1</v>
      </c>
      <c r="E133" s="9"/>
      <c r="F133" s="9"/>
      <c r="G133" s="2"/>
      <c r="H133" s="2"/>
    </row>
    <row r="134" spans="1:8" ht="12" customHeight="1">
      <c r="A134" s="69" t="str">
        <f>výstup!O138</f>
        <v>Hlavní činnost – externí služby pro Tranzitní program nebo OPVVV</v>
      </c>
      <c r="B134" s="107">
        <f>výstup!P138</f>
        <v>236850</v>
      </c>
      <c r="C134" s="86">
        <f>výstup!Q138</f>
        <v>0</v>
      </c>
      <c r="D134" s="87">
        <f>výstup!R138</f>
        <v>-1</v>
      </c>
      <c r="E134" s="9"/>
      <c r="F134" s="9"/>
      <c r="G134" s="2"/>
      <c r="H134" s="2"/>
    </row>
    <row r="135" spans="1:8" ht="12" customHeight="1">
      <c r="A135" s="156" t="str">
        <f>výstup!O139</f>
        <v>Hospodářská činnost – spotřeba služeb</v>
      </c>
      <c r="B135" s="157">
        <f>výstup!P139</f>
        <v>4541.53</v>
      </c>
      <c r="C135" s="90">
        <f>výstup!Q139</f>
        <v>5804.65</v>
      </c>
      <c r="D135" s="91">
        <f>výstup!R139</f>
        <v>0.27812653444984398</v>
      </c>
      <c r="E135" s="9"/>
      <c r="F135" s="9"/>
      <c r="G135" s="2"/>
      <c r="H135" s="2"/>
    </row>
    <row r="136" spans="1:8" ht="10.5" customHeight="1" thickBot="1">
      <c r="A136" s="195"/>
      <c r="B136" s="192"/>
      <c r="C136" s="196"/>
      <c r="D136" s="193"/>
      <c r="E136" s="9"/>
      <c r="F136" s="9"/>
      <c r="G136" s="2"/>
      <c r="H136" s="2"/>
    </row>
    <row r="137" spans="1:8" ht="10.5" customHeight="1">
      <c r="A137" s="115"/>
      <c r="B137" s="139"/>
      <c r="C137" s="86"/>
      <c r="D137" s="216"/>
      <c r="E137" s="9"/>
      <c r="F137" s="9"/>
      <c r="G137" s="2"/>
      <c r="H137" s="2"/>
    </row>
    <row r="138" spans="1:8" ht="18.600000000000001" thickBot="1">
      <c r="A138" s="240" t="str">
        <f>výstup!O3</f>
        <v>rok</v>
      </c>
      <c r="B138" s="240">
        <f>výstup!P3</f>
        <v>2022</v>
      </c>
      <c r="C138" s="240">
        <f>výstup!Q3</f>
        <v>2023</v>
      </c>
      <c r="D138" s="144" t="str">
        <f>výstup!R3</f>
        <v>změna</v>
      </c>
      <c r="E138" s="9"/>
      <c r="F138" s="9"/>
      <c r="G138" s="2"/>
      <c r="H138" s="2"/>
    </row>
    <row r="139" spans="1:8" ht="12" customHeight="1">
      <c r="A139" s="218" t="str">
        <f>výstup!O71</f>
        <v>z toho:</v>
      </c>
      <c r="B139" s="219"/>
      <c r="C139" s="219"/>
      <c r="D139" s="220"/>
      <c r="E139" s="3"/>
      <c r="F139" s="3"/>
      <c r="G139" s="2"/>
      <c r="H139" s="2"/>
    </row>
    <row r="140" spans="1:8" ht="12" customHeight="1">
      <c r="A140" s="78" t="str">
        <f>výstup!O141</f>
        <v>Účty 521*** Mzdové náklady</v>
      </c>
      <c r="B140" s="109">
        <f>výstup!P141</f>
        <v>31222090</v>
      </c>
      <c r="C140" s="110">
        <f>výstup!Q141</f>
        <v>28357228</v>
      </c>
      <c r="D140" s="159">
        <f>výstup!R141</f>
        <v>-9.1757534489202999E-2</v>
      </c>
      <c r="E140" s="3"/>
      <c r="F140" s="3"/>
      <c r="G140" s="2"/>
      <c r="H140" s="2"/>
    </row>
    <row r="141" spans="1:8" ht="12" customHeight="1">
      <c r="A141" s="69" t="str">
        <f>výstup!O142</f>
        <v>z toho:</v>
      </c>
      <c r="B141" s="120"/>
      <c r="C141" s="115"/>
      <c r="D141" s="95"/>
      <c r="E141" s="3"/>
      <c r="F141" s="3"/>
      <c r="G141" s="2"/>
      <c r="H141" s="2"/>
    </row>
    <row r="142" spans="1:8" ht="12" customHeight="1">
      <c r="A142" s="69" t="str">
        <f>výstup!O143</f>
        <v>Hlavní činnost – platy pedagogiční pracovníci v SŠř a OU</v>
      </c>
      <c r="B142" s="107">
        <f>výstup!P143</f>
        <v>16877117</v>
      </c>
      <c r="C142" s="86">
        <f>výstup!Q143</f>
        <v>16632145</v>
      </c>
      <c r="D142" s="87">
        <f>výstup!R143</f>
        <v>-1.4515038320822212E-2</v>
      </c>
      <c r="E142" s="3"/>
      <c r="F142" s="3"/>
      <c r="G142" s="2"/>
      <c r="H142" s="2"/>
    </row>
    <row r="143" spans="1:8" ht="12" customHeight="1">
      <c r="A143" s="69" t="str">
        <f>výstup!O144</f>
        <v>Hlavní činnost – platy ostatní pracovníci v  v SŠř a OU</v>
      </c>
      <c r="B143" s="107">
        <f>výstup!P144</f>
        <v>4170967</v>
      </c>
      <c r="C143" s="86">
        <f>výstup!Q144</f>
        <v>4029291</v>
      </c>
      <c r="D143" s="87">
        <f>výstup!R144</f>
        <v>-3.3967183149614943E-2</v>
      </c>
      <c r="E143" s="3"/>
      <c r="F143" s="3"/>
      <c r="G143" s="2"/>
      <c r="H143" s="2"/>
    </row>
    <row r="144" spans="1:8" ht="12" customHeight="1">
      <c r="A144" s="69" t="str">
        <f>výstup!O145</f>
        <v>Hlavní činnost – platy asistenti pedagogů</v>
      </c>
      <c r="B144" s="107">
        <f>výstup!P145</f>
        <v>3057292</v>
      </c>
      <c r="C144" s="86">
        <f>výstup!Q145</f>
        <v>3175871</v>
      </c>
      <c r="D144" s="87">
        <f>výstup!R145</f>
        <v>3.8785631205655202E-2</v>
      </c>
      <c r="E144" s="10"/>
      <c r="F144" s="10"/>
      <c r="G144" s="2"/>
      <c r="H144" s="2"/>
    </row>
    <row r="145" spans="1:8" ht="12" customHeight="1">
      <c r="A145" s="69" t="str">
        <f>výstup!O146</f>
        <v>Hlavní činnost – platy pedagogiční pracovníci v internátu</v>
      </c>
      <c r="B145" s="107">
        <f>výstup!P146</f>
        <v>2185826</v>
      </c>
      <c r="C145" s="86">
        <f>výstup!Q146</f>
        <v>2297916</v>
      </c>
      <c r="D145" s="87">
        <f>výstup!R146</f>
        <v>5.1280385538464639E-2</v>
      </c>
      <c r="E145" s="3"/>
      <c r="F145" s="3"/>
      <c r="G145" s="2"/>
      <c r="H145" s="2"/>
    </row>
    <row r="146" spans="1:8" ht="12" customHeight="1">
      <c r="A146" s="69" t="str">
        <f>výstup!O147</f>
        <v>Hlavní činnost – platy pracovníci ve školní jídelně</v>
      </c>
      <c r="B146" s="106">
        <f>výstup!P147</f>
        <v>844090</v>
      </c>
      <c r="C146" s="86">
        <f>výstup!Q147</f>
        <v>890655</v>
      </c>
      <c r="D146" s="87">
        <f>výstup!R147</f>
        <v>5.5165918326244831E-2</v>
      </c>
      <c r="E146" s="9"/>
      <c r="F146" s="9"/>
      <c r="G146" s="2"/>
      <c r="H146" s="2"/>
    </row>
    <row r="147" spans="1:8" ht="12" customHeight="1">
      <c r="A147" s="69" t="str">
        <f>výstup!O148</f>
        <v>Hlavní činnost – platy ostatní pracovníci v internátu</v>
      </c>
      <c r="B147" s="106">
        <f>výstup!P148</f>
        <v>410660</v>
      </c>
      <c r="C147" s="86">
        <f>výstup!Q148</f>
        <v>669276</v>
      </c>
      <c r="D147" s="87">
        <f>výstup!R148</f>
        <v>0.62975697657429508</v>
      </c>
      <c r="E147" s="3"/>
      <c r="F147" s="3"/>
      <c r="G147" s="2"/>
      <c r="H147" s="2"/>
    </row>
    <row r="148" spans="1:8" ht="12" customHeight="1">
      <c r="A148" s="69" t="str">
        <f>výstup!O149</f>
        <v>Hlavní činnost – náhrady za dočasnou pracovní neschopnost</v>
      </c>
      <c r="B148" s="107">
        <f>výstup!P149</f>
        <v>252036</v>
      </c>
      <c r="C148" s="86">
        <f>výstup!Q149</f>
        <v>226761</v>
      </c>
      <c r="D148" s="87">
        <f>výstup!R149</f>
        <v>-0.10028329286292434</v>
      </c>
      <c r="E148" s="9"/>
      <c r="F148" s="9"/>
      <c r="G148" s="2"/>
      <c r="H148" s="2"/>
    </row>
    <row r="149" spans="1:8" ht="12" customHeight="1">
      <c r="A149" s="69" t="str">
        <f>výstup!O150</f>
        <v>Hlavní činnost – doučování žáků - Národní plán obnovy</v>
      </c>
      <c r="B149" s="107">
        <f>výstup!P150</f>
        <v>199700</v>
      </c>
      <c r="C149" s="86">
        <f>výstup!Q150</f>
        <v>122880</v>
      </c>
      <c r="D149" s="87">
        <f>výstup!R150</f>
        <v>-0.38467701552328493</v>
      </c>
      <c r="E149" s="9"/>
      <c r="F149" s="9"/>
      <c r="G149" s="2"/>
      <c r="H149" s="2"/>
    </row>
    <row r="150" spans="1:8" ht="12" customHeight="1">
      <c r="A150" s="69" t="str">
        <f>výstup!O151</f>
        <v>Hlavní činnost – odstupné</v>
      </c>
      <c r="B150" s="107">
        <f>výstup!P151</f>
        <v>0</v>
      </c>
      <c r="C150" s="86">
        <f>výstup!Q151</f>
        <v>107253</v>
      </c>
      <c r="D150" s="87">
        <f>výstup!R151</f>
        <v>1</v>
      </c>
      <c r="E150" s="10"/>
      <c r="F150" s="10"/>
      <c r="G150" s="2"/>
      <c r="H150" s="2"/>
    </row>
    <row r="151" spans="1:8" ht="12" customHeight="1">
      <c r="A151" s="69" t="str">
        <f>výstup!O152</f>
        <v>Hlavní činnost – mzdy - OPVVV Podpora profesního růstu II</v>
      </c>
      <c r="B151" s="107">
        <f>výstup!P152</f>
        <v>0</v>
      </c>
      <c r="C151" s="86">
        <f>výstup!Q152</f>
        <v>74400</v>
      </c>
      <c r="D151" s="87">
        <f>výstup!R152</f>
        <v>1</v>
      </c>
      <c r="E151" s="9"/>
      <c r="F151" s="9"/>
      <c r="G151" s="2"/>
      <c r="H151" s="2"/>
    </row>
    <row r="152" spans="1:8" ht="12" customHeight="1">
      <c r="A152" s="69" t="str">
        <f>výstup!O153</f>
        <v>Hlavní činnost – ostatní osobní náklady žáci</v>
      </c>
      <c r="B152" s="107">
        <f>výstup!P153</f>
        <v>65346</v>
      </c>
      <c r="C152" s="86">
        <f>výstup!Q153</f>
        <v>45958</v>
      </c>
      <c r="D152" s="87">
        <f>výstup!R153</f>
        <v>-0.29669757904079819</v>
      </c>
      <c r="E152" s="9"/>
      <c r="F152" s="9"/>
      <c r="G152" s="2"/>
      <c r="H152" s="2"/>
    </row>
    <row r="153" spans="1:8" ht="12" customHeight="1">
      <c r="A153" s="69" t="str">
        <f>výstup!O154</f>
        <v>Hlavní činnost – ostatní osobní náklady zaměstnanci</v>
      </c>
      <c r="B153" s="107">
        <f>výstup!P154</f>
        <v>45000</v>
      </c>
      <c r="C153" s="86">
        <f>výstup!Q154</f>
        <v>41250</v>
      </c>
      <c r="D153" s="87">
        <f>výstup!R154</f>
        <v>-8.3333333333333329E-2</v>
      </c>
      <c r="E153" s="9"/>
      <c r="F153" s="9"/>
      <c r="G153" s="2"/>
      <c r="H153" s="2"/>
    </row>
    <row r="154" spans="1:8" ht="12" customHeight="1">
      <c r="A154" s="69" t="str">
        <f>výstup!O155</f>
        <v>Hlavní činnost – mzdy výkony žáků a zaměstnanců</v>
      </c>
      <c r="B154" s="107">
        <f>výstup!P155</f>
        <v>12964</v>
      </c>
      <c r="C154" s="86">
        <f>výstup!Q155</f>
        <v>35842</v>
      </c>
      <c r="D154" s="87">
        <f>výstup!R155</f>
        <v>1.7647331070657204</v>
      </c>
      <c r="E154" s="3"/>
      <c r="F154" s="3"/>
      <c r="G154" s="2"/>
      <c r="H154" s="2"/>
    </row>
    <row r="155" spans="1:8" ht="12" customHeight="1">
      <c r="A155" s="69" t="str">
        <f>výstup!O156</f>
        <v>Hlavní činnost – odměny z fondu odměn</v>
      </c>
      <c r="B155" s="85">
        <f>výstup!P156</f>
        <v>5000</v>
      </c>
      <c r="C155" s="86">
        <f>výstup!Q156</f>
        <v>6300</v>
      </c>
      <c r="D155" s="87">
        <f>výstup!R156</f>
        <v>0.26</v>
      </c>
      <c r="E155" s="12"/>
      <c r="F155" s="12"/>
      <c r="G155" s="2"/>
      <c r="H155" s="2"/>
    </row>
    <row r="156" spans="1:8" ht="12" customHeight="1">
      <c r="A156" s="69" t="str">
        <f>výstup!O157</f>
        <v>Hlavní činnost – odměny předsedům zkušebních komisí</v>
      </c>
      <c r="B156" s="85">
        <f>výstup!P157</f>
        <v>1950</v>
      </c>
      <c r="C156" s="86">
        <f>výstup!Q157</f>
        <v>1430</v>
      </c>
      <c r="D156" s="87">
        <f>výstup!R157</f>
        <v>-0.26666666666666666</v>
      </c>
      <c r="E156" s="11"/>
      <c r="F156" s="11"/>
      <c r="G156" s="2"/>
      <c r="H156" s="2"/>
    </row>
    <row r="157" spans="1:8" ht="12" customHeight="1">
      <c r="A157" s="69" t="str">
        <f>výstup!O158</f>
        <v>Hlavní činnost – mzdy - OP VVV - Tranzitní program</v>
      </c>
      <c r="B157" s="85">
        <f>výstup!P158</f>
        <v>2567671</v>
      </c>
      <c r="C157" s="86">
        <f>výstup!Q158</f>
        <v>0</v>
      </c>
      <c r="D157" s="87">
        <f>výstup!R158</f>
        <v>-1</v>
      </c>
      <c r="E157" s="9"/>
      <c r="F157" s="9"/>
      <c r="G157" s="2"/>
      <c r="H157" s="2"/>
    </row>
    <row r="158" spans="1:8" ht="12" customHeight="1">
      <c r="A158" s="69" t="str">
        <f>výstup!O159</f>
        <v>Hlavní činnost – ostatní osobní náklady - Tranzitní program</v>
      </c>
      <c r="B158" s="85">
        <f>výstup!P159</f>
        <v>522400</v>
      </c>
      <c r="C158" s="86">
        <f>výstup!Q159</f>
        <v>0</v>
      </c>
      <c r="D158" s="91">
        <f>výstup!R159</f>
        <v>-1</v>
      </c>
      <c r="E158" s="9"/>
      <c r="F158" s="9"/>
      <c r="G158" s="2"/>
      <c r="H158" s="2"/>
    </row>
    <row r="159" spans="1:8" ht="12" customHeight="1">
      <c r="A159" s="69" t="str">
        <f>výstup!O160</f>
        <v>Hlavní činnost – společensky účelné pracovní místo od Úřadu práce</v>
      </c>
      <c r="B159" s="89">
        <f>výstup!P160</f>
        <v>0</v>
      </c>
      <c r="C159" s="90">
        <f>výstup!Q160</f>
        <v>0</v>
      </c>
      <c r="D159" s="91">
        <f>výstup!R160</f>
        <v>0</v>
      </c>
      <c r="E159" s="9"/>
      <c r="F159" s="9"/>
      <c r="G159" s="2"/>
      <c r="H159" s="2"/>
    </row>
    <row r="160" spans="1:8" ht="12" customHeight="1">
      <c r="A160" s="156" t="str">
        <f>výstup!O161</f>
        <v>Hospodářská činnost – výkony zaměstnanců</v>
      </c>
      <c r="B160" s="89">
        <f>výstup!P161</f>
        <v>4071</v>
      </c>
      <c r="C160" s="90">
        <f>výstup!Q161</f>
        <v>0</v>
      </c>
      <c r="D160" s="91">
        <f>výstup!R161</f>
        <v>-1</v>
      </c>
      <c r="E160" s="9"/>
      <c r="F160" s="9"/>
      <c r="G160" s="2"/>
      <c r="H160" s="2"/>
    </row>
    <row r="161" spans="1:8" ht="12" customHeight="1">
      <c r="A161" s="156" t="str">
        <f>výstup!O162</f>
        <v xml:space="preserve">Hospodářská činnost – vzdělávání pro externí firmy </v>
      </c>
      <c r="B161" s="89">
        <f>výstup!P162</f>
        <v>0</v>
      </c>
      <c r="C161" s="90">
        <f>výstup!Q162</f>
        <v>0</v>
      </c>
      <c r="D161" s="91">
        <f>výstup!R162</f>
        <v>0</v>
      </c>
      <c r="E161" s="9"/>
      <c r="F161" s="9"/>
      <c r="G161" s="2"/>
      <c r="H161" s="2"/>
    </row>
    <row r="162" spans="1:8" ht="12" customHeight="1">
      <c r="A162" s="97"/>
      <c r="B162" s="93"/>
      <c r="C162" s="94"/>
      <c r="D162" s="133"/>
      <c r="E162" s="3"/>
      <c r="F162" s="3"/>
      <c r="G162" s="2"/>
      <c r="H162" s="2"/>
    </row>
    <row r="163" spans="1:8" ht="12" customHeight="1">
      <c r="A163" s="78" t="str">
        <f>výstup!O164</f>
        <v>Účty 524*** Zákonné sociální a zdravotní pojištění</v>
      </c>
      <c r="B163" s="109">
        <f>výstup!P164</f>
        <v>10178260</v>
      </c>
      <c r="C163" s="110">
        <f>výstup!Q164</f>
        <v>9291761</v>
      </c>
      <c r="D163" s="81">
        <f>výstup!$R$164</f>
        <v>-8.7097303468372786E-2</v>
      </c>
      <c r="E163" s="9"/>
      <c r="F163" s="9"/>
      <c r="G163" s="2"/>
      <c r="H163" s="2"/>
    </row>
    <row r="164" spans="1:8" ht="12" customHeight="1">
      <c r="A164" s="69" t="str">
        <f>výstup!O165</f>
        <v>z toho:</v>
      </c>
      <c r="B164" s="134"/>
      <c r="C164" s="116"/>
      <c r="D164" s="95"/>
      <c r="E164" s="9"/>
      <c r="F164" s="9"/>
      <c r="G164" s="2"/>
      <c r="H164" s="2"/>
    </row>
    <row r="165" spans="1:8" ht="12" customHeight="1">
      <c r="A165" s="69" t="str">
        <f>výstup!O166</f>
        <v>Hlavní činnost – sociální pojistné k platům pracovníků</v>
      </c>
      <c r="B165" s="107">
        <f>výstup!P166</f>
        <v>6817749.2599999998</v>
      </c>
      <c r="C165" s="86">
        <f>výstup!Q166</f>
        <v>6796921.5999999996</v>
      </c>
      <c r="D165" s="87">
        <f>výstup!R166</f>
        <v>-3.0549172763212106E-3</v>
      </c>
      <c r="E165" s="3"/>
      <c r="F165" s="3"/>
      <c r="G165" s="2"/>
      <c r="H165" s="2"/>
    </row>
    <row r="166" spans="1:8" ht="12" customHeight="1">
      <c r="A166" s="69" t="str">
        <f>výstup!O167</f>
        <v>Hlavní činnost – zdravotní pojistné k platům pracovníků</v>
      </c>
      <c r="B166" s="107">
        <f>výstup!P167</f>
        <v>2479347.81</v>
      </c>
      <c r="C166" s="86">
        <f>výstup!Q167</f>
        <v>2492710</v>
      </c>
      <c r="D166" s="87">
        <f>výstup!R167</f>
        <v>5.3893971415006686E-3</v>
      </c>
      <c r="E166" s="9"/>
      <c r="F166" s="9"/>
      <c r="G166" s="2"/>
      <c r="H166" s="2"/>
    </row>
    <row r="167" spans="1:8" ht="12" customHeight="1">
      <c r="A167" s="69" t="str">
        <f>výstup!O168</f>
        <v>Hlavní činnost – zdravotní a sociální pojistné z fondu odměn</v>
      </c>
      <c r="B167" s="107">
        <f>výstup!P168</f>
        <v>1690</v>
      </c>
      <c r="C167" s="86">
        <f>výstup!Q168</f>
        <v>2129.4</v>
      </c>
      <c r="D167" s="87">
        <f>výstup!R168</f>
        <v>0.26000000000000006</v>
      </c>
      <c r="E167" s="3"/>
      <c r="F167" s="3"/>
      <c r="G167" s="2"/>
      <c r="H167" s="2"/>
    </row>
    <row r="168" spans="1:8" ht="12" customHeight="1">
      <c r="A168" s="69" t="str">
        <f>výstup!O169</f>
        <v>Hlavní činnost – sociální pojistné k Podpoře odborného vzdělávání</v>
      </c>
      <c r="B168" s="107">
        <f>výstup!P169</f>
        <v>548499.68999999994</v>
      </c>
      <c r="C168" s="86">
        <f>výstup!Q169</f>
        <v>0</v>
      </c>
      <c r="D168" s="87">
        <f>výstup!R169</f>
        <v>-1</v>
      </c>
      <c r="E168" s="3"/>
      <c r="F168" s="3"/>
      <c r="G168" s="2"/>
      <c r="H168" s="2"/>
    </row>
    <row r="169" spans="1:8" ht="12" customHeight="1">
      <c r="A169" s="69" t="str">
        <f>výstup!O170</f>
        <v>Hlavní činnost – zdravotní pojistné k Podpoře odborného vzdělávání</v>
      </c>
      <c r="B169" s="107">
        <f>výstup!P170</f>
        <v>199052.31</v>
      </c>
      <c r="C169" s="86">
        <f>výstup!Q170</f>
        <v>0</v>
      </c>
      <c r="D169" s="87">
        <f>výstup!R170</f>
        <v>-1</v>
      </c>
      <c r="E169" s="3"/>
      <c r="F169" s="3"/>
      <c r="G169" s="2"/>
      <c r="H169" s="2"/>
    </row>
    <row r="170" spans="1:8" ht="12" customHeight="1">
      <c r="A170" s="69" t="str">
        <f>výstup!O171</f>
        <v>Hlavní činnost – zdravotní pojistné k Projektu "Tranzitní program"</v>
      </c>
      <c r="B170" s="107">
        <f>výstup!P171</f>
        <v>131920.93</v>
      </c>
      <c r="C170" s="86">
        <f>výstup!Q171</f>
        <v>0</v>
      </c>
      <c r="D170" s="87">
        <f>výstup!R171</f>
        <v>-1</v>
      </c>
      <c r="E170" s="3"/>
      <c r="F170" s="3"/>
      <c r="G170" s="2"/>
      <c r="H170" s="2"/>
    </row>
    <row r="171" spans="1:8" ht="12" customHeight="1">
      <c r="A171" s="69" t="str">
        <f>výstup!O172</f>
        <v>Hlavní činnost – společensky účelné pracovní místo od Úřadu práce</v>
      </c>
      <c r="B171" s="107">
        <f>výstup!P172</f>
        <v>0</v>
      </c>
      <c r="C171" s="86">
        <f>výstup!Q172</f>
        <v>0</v>
      </c>
      <c r="D171" s="87">
        <f>výstup!R172</f>
        <v>0</v>
      </c>
      <c r="E171" s="3"/>
      <c r="F171" s="3"/>
      <c r="G171" s="2"/>
      <c r="H171" s="2"/>
    </row>
    <row r="172" spans="1:8" ht="12" customHeight="1">
      <c r="A172" s="156" t="str">
        <f>výstup!O173</f>
        <v>Hospodářská činnost – sociální pojistné k platům na rekvalifikace</v>
      </c>
      <c r="B172" s="157">
        <f>výstup!P173</f>
        <v>0</v>
      </c>
      <c r="C172" s="90">
        <f>výstup!Q173</f>
        <v>0</v>
      </c>
      <c r="D172" s="91">
        <f>výstup!R173</f>
        <v>0</v>
      </c>
      <c r="E172" s="12"/>
      <c r="F172" s="12"/>
      <c r="G172" s="2"/>
      <c r="H172" s="2"/>
    </row>
    <row r="173" spans="1:8" ht="12" customHeight="1">
      <c r="A173" s="156" t="str">
        <f>výstup!O174</f>
        <v>Hospodářská činnost – zdravotní pojistné k platům na rekvalifikace</v>
      </c>
      <c r="B173" s="89">
        <f>výstup!P174</f>
        <v>0</v>
      </c>
      <c r="C173" s="90">
        <f>výstup!Q174</f>
        <v>0</v>
      </c>
      <c r="D173" s="91">
        <f>výstup!R174</f>
        <v>0</v>
      </c>
      <c r="E173" s="11"/>
      <c r="F173" s="11"/>
      <c r="G173" s="2"/>
      <c r="H173" s="2"/>
    </row>
    <row r="174" spans="1:8" ht="12" customHeight="1">
      <c r="A174" s="88"/>
      <c r="B174" s="89"/>
      <c r="C174" s="90"/>
      <c r="D174" s="91"/>
      <c r="E174" s="9"/>
      <c r="F174" s="9"/>
      <c r="G174" s="2"/>
      <c r="H174" s="2"/>
    </row>
    <row r="175" spans="1:8" ht="12" customHeight="1">
      <c r="A175" s="78" t="str">
        <f>výstup!O176</f>
        <v>Účty 525*** Jiné sociální pojištění</v>
      </c>
      <c r="B175" s="102">
        <f>výstup!P176</f>
        <v>126410.92</v>
      </c>
      <c r="C175" s="103">
        <f>výstup!Q176</f>
        <v>116080.09</v>
      </c>
      <c r="D175" s="81">
        <f>výstup!R176</f>
        <v>-8.1724189650704243E-2</v>
      </c>
      <c r="E175" s="3"/>
      <c r="F175" s="3"/>
      <c r="G175" s="2"/>
      <c r="H175" s="2"/>
    </row>
    <row r="176" spans="1:8" ht="12" customHeight="1">
      <c r="A176" s="69" t="str">
        <f>výstup!O177</f>
        <v>z toho:</v>
      </c>
      <c r="B176" s="109"/>
      <c r="C176" s="110"/>
      <c r="D176" s="159"/>
      <c r="E176" s="3"/>
      <c r="F176" s="3"/>
      <c r="G176" s="2"/>
      <c r="H176" s="2"/>
    </row>
    <row r="177" spans="1:8" ht="12" customHeight="1">
      <c r="A177" s="69" t="str">
        <f>výstup!O178</f>
        <v>Hlavní činnost – pojištění odpovědnosti za pracovní úrazy a nemoci z povolání</v>
      </c>
      <c r="B177" s="107">
        <f>výstup!P178</f>
        <v>115482.55</v>
      </c>
      <c r="C177" s="86">
        <f>výstup!Q178</f>
        <v>116080.09</v>
      </c>
      <c r="D177" s="87">
        <f>výstup!R178</f>
        <v>5.1742882366209754E-3</v>
      </c>
      <c r="G177" s="12"/>
      <c r="H177" s="12"/>
    </row>
    <row r="178" spans="1:8" ht="12" customHeight="1">
      <c r="A178" s="69" t="str">
        <f>výstup!O179</f>
        <v>Hlavní činnost – pojištění odpovědnosti SÚPM od ÚP a Tranzitní program</v>
      </c>
      <c r="B178" s="107">
        <f>výstup!P179</f>
        <v>10928.369999999999</v>
      </c>
      <c r="C178" s="86">
        <f>výstup!Q179</f>
        <v>0</v>
      </c>
      <c r="D178" s="87">
        <f>výstup!R179</f>
        <v>-1</v>
      </c>
      <c r="G178" s="11"/>
      <c r="H178" s="11"/>
    </row>
    <row r="179" spans="1:8" ht="12" customHeight="1">
      <c r="A179" s="69"/>
      <c r="B179" s="107"/>
      <c r="C179" s="86"/>
      <c r="D179" s="87"/>
      <c r="G179" s="3"/>
      <c r="H179" s="3"/>
    </row>
    <row r="180" spans="1:8" ht="12" customHeight="1">
      <c r="A180" s="78" t="str">
        <f>výstup!O182</f>
        <v>Účty 527*** Zákonné sociální náklady</v>
      </c>
      <c r="B180" s="102">
        <f>výstup!P182</f>
        <v>1733117.5299999998</v>
      </c>
      <c r="C180" s="103">
        <f>výstup!Q182</f>
        <v>602648.75</v>
      </c>
      <c r="D180" s="81">
        <f>výstup!R182</f>
        <v>-0.65227473638213096</v>
      </c>
      <c r="G180" s="3"/>
      <c r="H180" s="3"/>
    </row>
    <row r="181" spans="1:8" ht="12" customHeight="1">
      <c r="A181" s="69" t="str">
        <f>výstup!O183</f>
        <v>z toho:</v>
      </c>
      <c r="B181" s="109"/>
      <c r="C181" s="110"/>
      <c r="D181" s="159"/>
      <c r="G181" s="3"/>
      <c r="H181" s="3"/>
    </row>
    <row r="182" spans="1:8" ht="12" customHeight="1">
      <c r="A182" s="69" t="str">
        <f>výstup!O184</f>
        <v>Hlavní činnost – základní příděl do FKSP z platů</v>
      </c>
      <c r="B182" s="107">
        <f>výstup!P184</f>
        <v>607313.17999999982</v>
      </c>
      <c r="C182" s="86">
        <f>výstup!Q184</f>
        <v>558438.29999999993</v>
      </c>
      <c r="D182" s="87">
        <f>výstup!R184</f>
        <v>-8.0477225934730917E-2</v>
      </c>
      <c r="G182" s="10"/>
      <c r="H182" s="10"/>
    </row>
    <row r="183" spans="1:8" ht="12" customHeight="1">
      <c r="A183" s="69" t="str">
        <f>výstup!O185</f>
        <v>Hlavní činnost – školení pracovníků, vzdělávání, konference</v>
      </c>
      <c r="B183" s="107">
        <f>výstup!P185</f>
        <v>1085630.9100000001</v>
      </c>
      <c r="C183" s="86">
        <f>výstup!Q185</f>
        <v>25046.400000000001</v>
      </c>
      <c r="D183" s="87">
        <f>výstup!R185</f>
        <v>-0.97692917568089521</v>
      </c>
      <c r="G183" s="10"/>
      <c r="H183" s="10"/>
    </row>
    <row r="184" spans="1:8" ht="12" customHeight="1">
      <c r="A184" s="69" t="str">
        <f>výstup!O186</f>
        <v>Hlavní činnost – osobní ochranné pomůcky pro zaměstnance</v>
      </c>
      <c r="B184" s="107">
        <f>výstup!P186</f>
        <v>27273.440000000002</v>
      </c>
      <c r="C184" s="86">
        <f>výstup!Q186</f>
        <v>17764.05</v>
      </c>
      <c r="D184" s="87">
        <f>výstup!R186</f>
        <v>-0.34866852146263921</v>
      </c>
      <c r="G184" s="10"/>
      <c r="H184" s="10"/>
    </row>
    <row r="185" spans="1:8" ht="12" customHeight="1">
      <c r="A185" s="69" t="str">
        <f>výstup!O187</f>
        <v>Hlavní činnost – preventivní zdravotní prohlídky zaměstnanců</v>
      </c>
      <c r="B185" s="107">
        <f>výstup!P187</f>
        <v>12900</v>
      </c>
      <c r="C185" s="86">
        <f>výstup!Q187</f>
        <v>1400</v>
      </c>
      <c r="D185" s="87">
        <f>výstup!R187</f>
        <v>-0.89147286821705429</v>
      </c>
      <c r="G185" s="10"/>
      <c r="H185" s="10"/>
    </row>
    <row r="186" spans="1:8" ht="12" customHeight="1">
      <c r="A186" s="69"/>
      <c r="B186" s="107"/>
      <c r="C186" s="86"/>
      <c r="D186" s="87"/>
      <c r="G186" s="10"/>
      <c r="H186" s="10"/>
    </row>
    <row r="187" spans="1:8" ht="12" customHeight="1">
      <c r="A187" s="78" t="str">
        <f>výstup!O189</f>
        <v>Účty 528*** Jiné sociální náklady (stipendia pro žáky)</v>
      </c>
      <c r="B187" s="102">
        <f>výstup!P189</f>
        <v>126100</v>
      </c>
      <c r="C187" s="103">
        <f>výstup!Q189</f>
        <v>98700</v>
      </c>
      <c r="D187" s="81">
        <f>výstup!R189</f>
        <v>-0.21728786677240286</v>
      </c>
      <c r="G187" s="9"/>
      <c r="H187" s="2"/>
    </row>
    <row r="188" spans="1:8" ht="12" customHeight="1">
      <c r="A188" s="69"/>
      <c r="B188" s="107"/>
      <c r="C188" s="139"/>
      <c r="D188" s="87"/>
      <c r="G188" s="3"/>
      <c r="H188" s="2"/>
    </row>
    <row r="189" spans="1:8" ht="12" customHeight="1">
      <c r="A189" s="78" t="str">
        <f>výstup!O191</f>
        <v xml:space="preserve">Účet 531*** Daň silniční </v>
      </c>
      <c r="B189" s="102">
        <f>výstup!P191</f>
        <v>0</v>
      </c>
      <c r="C189" s="103">
        <f>výstup!Q191</f>
        <v>0</v>
      </c>
      <c r="D189" s="81">
        <f>výstup!R191</f>
        <v>0</v>
      </c>
      <c r="G189" s="3"/>
      <c r="H189" s="2"/>
    </row>
    <row r="190" spans="1:8" ht="12" customHeight="1">
      <c r="A190" s="69"/>
      <c r="B190" s="107"/>
      <c r="C190" s="86"/>
      <c r="D190" s="87"/>
      <c r="G190" s="12"/>
      <c r="H190" s="2"/>
    </row>
    <row r="191" spans="1:8" ht="12" customHeight="1">
      <c r="A191" s="78" t="str">
        <f>výstup!O193</f>
        <v>Účet 538*** Správní a soudní poplatky</v>
      </c>
      <c r="B191" s="102">
        <f>výstup!P193</f>
        <v>710</v>
      </c>
      <c r="C191" s="103">
        <f>výstup!Q193</f>
        <v>200</v>
      </c>
      <c r="D191" s="81">
        <f>výstup!R193</f>
        <v>-0.71830985915492962</v>
      </c>
      <c r="G191" s="3"/>
      <c r="H191" s="3"/>
    </row>
    <row r="192" spans="1:8" ht="12" customHeight="1">
      <c r="A192" s="108"/>
      <c r="B192" s="109"/>
      <c r="C192" s="96"/>
      <c r="D192" s="159"/>
      <c r="G192" s="9"/>
      <c r="H192" s="2"/>
    </row>
    <row r="193" spans="1:8" ht="12" customHeight="1">
      <c r="A193" s="78" t="str">
        <f>výstup!O195</f>
        <v xml:space="preserve">Účet 544*** Prodaný materiál </v>
      </c>
      <c r="B193" s="102">
        <f>výstup!P195</f>
        <v>51546.1</v>
      </c>
      <c r="C193" s="103">
        <f>výstup!Q195</f>
        <v>19154.150000000001</v>
      </c>
      <c r="D193" s="81">
        <f>výstup!R195</f>
        <v>-0.62840738678580921</v>
      </c>
      <c r="G193" s="9"/>
      <c r="H193" s="2"/>
    </row>
    <row r="194" spans="1:8" ht="12" customHeight="1">
      <c r="A194" s="108"/>
      <c r="B194" s="109"/>
      <c r="C194" s="96"/>
      <c r="D194" s="159"/>
      <c r="G194" s="9"/>
      <c r="H194" s="2"/>
    </row>
    <row r="195" spans="1:8" ht="12" customHeight="1">
      <c r="A195" s="78" t="str">
        <f>výstup!O197</f>
        <v>Účet 547*** Likvidace prošlých potravin - koronavir</v>
      </c>
      <c r="B195" s="102">
        <f>výstup!P197</f>
        <v>0</v>
      </c>
      <c r="C195" s="103">
        <f>výstup!Q197</f>
        <v>0</v>
      </c>
      <c r="D195" s="81">
        <f>výstup!R197</f>
        <v>0</v>
      </c>
      <c r="G195" s="9"/>
      <c r="H195" s="2"/>
    </row>
    <row r="196" spans="1:8" ht="12" customHeight="1">
      <c r="A196" s="162"/>
      <c r="B196" s="163"/>
      <c r="C196" s="217"/>
      <c r="D196" s="165"/>
      <c r="G196" s="9"/>
      <c r="H196" s="2"/>
    </row>
    <row r="197" spans="1:8" ht="12" customHeight="1">
      <c r="A197" s="108" t="str">
        <f>výstup!O199</f>
        <v>Účet 548*** Rozdíl mezi prodejní a zůstatkovou cenou DHM</v>
      </c>
      <c r="B197" s="109">
        <f>výstup!P199</f>
        <v>6500</v>
      </c>
      <c r="C197" s="110">
        <f>výstup!Q199</f>
        <v>0</v>
      </c>
      <c r="D197" s="159">
        <f>výstup!R199</f>
        <v>-1</v>
      </c>
      <c r="G197" s="9"/>
      <c r="H197" s="2"/>
    </row>
    <row r="198" spans="1:8" ht="12" customHeight="1">
      <c r="A198" s="162"/>
      <c r="B198" s="163"/>
      <c r="C198" s="217"/>
      <c r="D198" s="165"/>
      <c r="G198" s="9"/>
      <c r="H198" s="2"/>
    </row>
    <row r="199" spans="1:8" ht="12" customHeight="1">
      <c r="A199" s="108" t="str">
        <f>výstup!O201</f>
        <v>Účet 549*** Ostatní náklady z činnosti</v>
      </c>
      <c r="B199" s="109">
        <f>výstup!P201</f>
        <v>17586.72</v>
      </c>
      <c r="C199" s="110">
        <f>výstup!Q201</f>
        <v>55499.29</v>
      </c>
      <c r="D199" s="159">
        <f>výstup!R201</f>
        <v>2.1557499067478187</v>
      </c>
      <c r="H199" s="2"/>
    </row>
    <row r="200" spans="1:8" ht="12" customHeight="1">
      <c r="A200" s="69" t="str">
        <f>výstup!O202</f>
        <v>z toho:</v>
      </c>
      <c r="B200" s="104"/>
      <c r="C200" s="105"/>
      <c r="D200" s="135"/>
      <c r="F200" s="110"/>
      <c r="G200" s="110"/>
      <c r="H200" s="197"/>
    </row>
    <row r="201" spans="1:8" ht="12" customHeight="1">
      <c r="A201" s="69" t="str">
        <f>výstup!O203</f>
        <v>Hlavní činnost – opravy minulých období</v>
      </c>
      <c r="B201" s="107">
        <f>výstup!P203</f>
        <v>0</v>
      </c>
      <c r="C201" s="86">
        <f>výstup!Q203</f>
        <v>24879.71</v>
      </c>
      <c r="D201" s="87">
        <f>výstup!R203</f>
        <v>1</v>
      </c>
      <c r="F201" s="110"/>
      <c r="G201" s="110"/>
      <c r="H201" s="197"/>
    </row>
    <row r="202" spans="1:8" ht="12" customHeight="1">
      <c r="A202" s="69" t="str">
        <f>výstup!O204</f>
        <v>Hlavní činnost – členství v komorách a asociacích</v>
      </c>
      <c r="B202" s="107">
        <f>výstup!P204</f>
        <v>15100</v>
      </c>
      <c r="C202" s="86">
        <f>výstup!Q204</f>
        <v>19500</v>
      </c>
      <c r="D202" s="87">
        <f>výstup!R204</f>
        <v>0.29139072847682118</v>
      </c>
      <c r="G202" s="12"/>
      <c r="H202" s="2"/>
    </row>
    <row r="203" spans="1:8" ht="12" customHeight="1">
      <c r="A203" s="69" t="str">
        <f>výstup!O205</f>
        <v>Hlavní činnost – poplatky na externích akcích</v>
      </c>
      <c r="B203" s="107">
        <f>výstup!P205</f>
        <v>1500</v>
      </c>
      <c r="C203" s="86">
        <f>výstup!Q205</f>
        <v>10650</v>
      </c>
      <c r="D203" s="87">
        <f>výstup!R205</f>
        <v>6.1</v>
      </c>
      <c r="G203" s="3"/>
      <c r="H203" s="3"/>
    </row>
    <row r="204" spans="1:8" ht="12" customHeight="1">
      <c r="A204" s="69" t="str">
        <f>výstup!O206</f>
        <v>Hlavní činnost – pojistné platebních karet</v>
      </c>
      <c r="B204" s="107">
        <f>výstup!P206</f>
        <v>985.82</v>
      </c>
      <c r="C204" s="86">
        <f>výstup!Q206</f>
        <v>468</v>
      </c>
      <c r="D204" s="87">
        <f>výstup!R206</f>
        <v>-0.5252683045586416</v>
      </c>
      <c r="G204" s="9"/>
      <c r="H204" s="2"/>
    </row>
    <row r="205" spans="1:8" ht="12" customHeight="1" thickBot="1">
      <c r="A205" s="111" t="str">
        <f>výstup!O207</f>
        <v>Hlavní činnost – zaokrouhlení hlavně kupních dokladů</v>
      </c>
      <c r="B205" s="192">
        <f>výstup!P207</f>
        <v>0.9</v>
      </c>
      <c r="C205" s="199">
        <f>výstup!Q207</f>
        <v>1.58</v>
      </c>
      <c r="D205" s="193">
        <f>výstup!R207</f>
        <v>0.75555555555555554</v>
      </c>
      <c r="G205" s="9"/>
      <c r="H205" s="2"/>
    </row>
    <row r="206" spans="1:8" ht="12" customHeight="1">
      <c r="A206" s="115"/>
      <c r="B206" s="139"/>
      <c r="C206" s="86"/>
      <c r="D206" s="216"/>
      <c r="G206" s="9"/>
      <c r="H206" s="2"/>
    </row>
    <row r="207" spans="1:8" ht="12" customHeight="1">
      <c r="A207" s="115"/>
      <c r="B207" s="139"/>
      <c r="C207" s="86"/>
      <c r="D207" s="216"/>
      <c r="G207" s="9"/>
      <c r="H207" s="2"/>
    </row>
    <row r="208" spans="1:8" ht="18.600000000000001" thickBot="1">
      <c r="A208" s="241" t="str">
        <f>výstup!O3</f>
        <v>rok</v>
      </c>
      <c r="B208" s="241">
        <f>výstup!P3</f>
        <v>2022</v>
      </c>
      <c r="C208" s="241">
        <f>výstup!Q3</f>
        <v>2023</v>
      </c>
      <c r="D208" s="211" t="str">
        <f>výstup!R3</f>
        <v>změna</v>
      </c>
      <c r="G208" s="9"/>
      <c r="H208" s="2"/>
    </row>
    <row r="209" spans="1:8" ht="12" customHeight="1">
      <c r="A209" s="188" t="str">
        <f>výstup!O209</f>
        <v>Účty 551*** Odpisy dlouhodobého majetku</v>
      </c>
      <c r="B209" s="189">
        <f>výstup!P209</f>
        <v>1523657</v>
      </c>
      <c r="C209" s="190">
        <f>výstup!Q209</f>
        <v>1636479</v>
      </c>
      <c r="D209" s="191">
        <f>výstup!R209</f>
        <v>7.4046849126804787E-2</v>
      </c>
      <c r="G209" s="3"/>
      <c r="H209" s="2"/>
    </row>
    <row r="210" spans="1:8" ht="12" customHeight="1">
      <c r="A210" s="69" t="str">
        <f>výstup!O210</f>
        <v>z toho:</v>
      </c>
      <c r="B210" s="107"/>
      <c r="C210" s="139"/>
      <c r="D210" s="87"/>
      <c r="G210" s="3"/>
      <c r="H210" s="2"/>
    </row>
    <row r="211" spans="1:8" ht="12" customHeight="1">
      <c r="A211" s="69" t="str">
        <f>výstup!O211</f>
        <v>Hlavní činnost – movitý a nemovitý majetek</v>
      </c>
      <c r="B211" s="107">
        <f>výstup!P211</f>
        <v>1504956.89</v>
      </c>
      <c r="C211" s="86">
        <f>výstup!Q211</f>
        <v>1619103.58</v>
      </c>
      <c r="D211" s="87">
        <f>výstup!R211</f>
        <v>7.584714934924161E-2</v>
      </c>
      <c r="G211" s="3"/>
      <c r="H211" s="2"/>
    </row>
    <row r="212" spans="1:8" ht="12" customHeight="1">
      <c r="A212" s="156" t="str">
        <f>výstup!O212</f>
        <v>Hospodářská činnost – nemovitý majetek</v>
      </c>
      <c r="B212" s="157">
        <f>výstup!P212</f>
        <v>18700.11</v>
      </c>
      <c r="C212" s="90">
        <f>výstup!Q212</f>
        <v>17375.419999999998</v>
      </c>
      <c r="D212" s="91">
        <f>výstup!R212</f>
        <v>-7.0838620735386174E-2</v>
      </c>
      <c r="G212" s="3"/>
      <c r="H212" s="2"/>
    </row>
    <row r="213" spans="1:8" ht="12" customHeight="1">
      <c r="A213" s="123"/>
      <c r="B213" s="124"/>
      <c r="C213" s="221"/>
      <c r="D213" s="222"/>
      <c r="G213" s="5"/>
      <c r="H213" s="2"/>
    </row>
    <row r="214" spans="1:8" ht="12" customHeight="1">
      <c r="A214" s="108" t="str">
        <f>výstup!O214</f>
        <v>Účet 553*** Prodaný dlouhodobý hmotný majetek</v>
      </c>
      <c r="B214" s="237">
        <f>výstup!P214</f>
        <v>5000</v>
      </c>
      <c r="C214" s="238">
        <f>výstup!Q214</f>
        <v>0</v>
      </c>
      <c r="D214" s="159">
        <f>výstup!R214</f>
        <v>-1</v>
      </c>
      <c r="G214" s="5"/>
      <c r="H214" s="2"/>
    </row>
    <row r="215" spans="1:8" ht="12" customHeight="1">
      <c r="A215" s="123"/>
      <c r="B215" s="124"/>
      <c r="C215" s="221"/>
      <c r="D215" s="222"/>
      <c r="G215" s="5"/>
      <c r="H215" s="2"/>
    </row>
    <row r="216" spans="1:8" ht="12" customHeight="1">
      <c r="A216" s="108" t="str">
        <f>výstup!O216</f>
        <v xml:space="preserve">Účet 556*** Tvorba a zúčtování opravných položek </v>
      </c>
      <c r="B216" s="237">
        <f>výstup!P216</f>
        <v>675</v>
      </c>
      <c r="C216" s="238">
        <f>výstup!Q216</f>
        <v>-1284.8</v>
      </c>
      <c r="D216" s="159">
        <f>výstup!R216</f>
        <v>-2.9034074074074074</v>
      </c>
      <c r="G216" s="5"/>
      <c r="H216" s="2"/>
    </row>
    <row r="217" spans="1:8" ht="12" customHeight="1">
      <c r="A217" s="162"/>
      <c r="B217" s="163"/>
      <c r="C217" s="217"/>
      <c r="D217" s="165"/>
      <c r="G217" s="10"/>
      <c r="H217" s="2"/>
    </row>
    <row r="218" spans="1:8" ht="12" customHeight="1">
      <c r="A218" s="108" t="str">
        <f>výstup!O220</f>
        <v xml:space="preserve">Účet 558*** Náklady z drobného dlouhodobého majetku </v>
      </c>
      <c r="B218" s="237">
        <f>výstup!P220</f>
        <v>440863.6</v>
      </c>
      <c r="C218" s="238">
        <f>výstup!Q220</f>
        <v>230311.12</v>
      </c>
      <c r="D218" s="159">
        <f>výstup!R220</f>
        <v>-0.47759098278923456</v>
      </c>
      <c r="E218" s="8"/>
      <c r="F218" s="8"/>
      <c r="G218" s="8"/>
      <c r="H218" s="2"/>
    </row>
    <row r="219" spans="1:8" ht="12" customHeight="1">
      <c r="A219" s="69" t="str">
        <f>výstup!O221</f>
        <v>z toho:</v>
      </c>
      <c r="B219" s="109"/>
      <c r="C219" s="110"/>
      <c r="D219" s="159"/>
      <c r="E219" s="8"/>
      <c r="F219" s="8"/>
      <c r="G219" s="8"/>
      <c r="H219" s="2"/>
    </row>
    <row r="220" spans="1:8" ht="12" customHeight="1">
      <c r="A220" s="69" t="str">
        <f>výstup!O222</f>
        <v>Hlavní činnost – drobný hmotný majetek a učební pomůcky do 40 tis.Kč</v>
      </c>
      <c r="B220" s="107">
        <f>výstup!P222</f>
        <v>440863.6</v>
      </c>
      <c r="C220" s="86">
        <f>výstup!Q222</f>
        <v>230311.12</v>
      </c>
      <c r="D220" s="87">
        <f>výstup!R222</f>
        <v>-0.47759098278923456</v>
      </c>
      <c r="E220" s="8"/>
      <c r="F220" s="8"/>
      <c r="G220" s="8"/>
      <c r="H220" s="2"/>
    </row>
    <row r="221" spans="1:8" ht="12" customHeight="1" thickBot="1">
      <c r="A221" s="111"/>
      <c r="B221" s="136"/>
      <c r="C221" s="137"/>
      <c r="D221" s="138"/>
    </row>
    <row r="222" spans="1:8" ht="12" customHeight="1">
      <c r="A222" s="115"/>
      <c r="B222" s="115"/>
      <c r="C222" s="115"/>
      <c r="D222" s="115"/>
    </row>
    <row r="223" spans="1:8" ht="18.600000000000001" thickBot="1">
      <c r="A223" s="241" t="str">
        <f>výstup!O3</f>
        <v>rok</v>
      </c>
      <c r="B223" s="241">
        <f>výstup!P3</f>
        <v>2022</v>
      </c>
      <c r="C223" s="241">
        <f>výstup!Q3</f>
        <v>2023</v>
      </c>
      <c r="D223" s="211" t="str">
        <f>výstup!R3</f>
        <v>změna</v>
      </c>
    </row>
    <row r="224" spans="1:8" ht="12" customHeight="1">
      <c r="A224" s="239" t="str">
        <f>výstup!O225</f>
        <v>Výsledek hospodaření celkem</v>
      </c>
      <c r="B224" s="70">
        <f>výstup!P225</f>
        <v>58573.169999994338</v>
      </c>
      <c r="C224" s="71">
        <f>výstup!Q225</f>
        <v>72451.689999997616</v>
      </c>
      <c r="D224" s="72">
        <f>výstup!R225</f>
        <v>0.23694329673474426</v>
      </c>
    </row>
    <row r="225" spans="1:4" ht="12" customHeight="1">
      <c r="A225" s="69" t="str">
        <f>výstup!O229</f>
        <v>z toho:</v>
      </c>
      <c r="B225" s="134"/>
      <c r="C225" s="116"/>
      <c r="D225" s="135"/>
    </row>
    <row r="226" spans="1:4" ht="12" customHeight="1">
      <c r="A226" s="69" t="str">
        <f>výstup!O230</f>
        <v>Hlavní činnost</v>
      </c>
      <c r="B226" s="107">
        <f>výstup!P230</f>
        <v>-5700.98</v>
      </c>
      <c r="C226" s="139">
        <f>výstup!Q230</f>
        <v>-5690.79</v>
      </c>
      <c r="D226" s="87">
        <f>výstup!R230</f>
        <v>-1.7874119888158879E-3</v>
      </c>
    </row>
    <row r="227" spans="1:4" ht="12" customHeight="1" thickBot="1">
      <c r="A227" s="233" t="str">
        <f>výstup!O231</f>
        <v>Hospodářská činnost</v>
      </c>
      <c r="B227" s="231">
        <f>výstup!P231</f>
        <v>64274.149999994333</v>
      </c>
      <c r="C227" s="232">
        <f>výstup!Q231</f>
        <v>78142.479999997609</v>
      </c>
      <c r="D227" s="167">
        <f>výstup!R231</f>
        <v>0.21576839211416252</v>
      </c>
    </row>
  </sheetData>
  <conditionalFormatting sqref="D224:D1048576 H200:H201 D209:D222 D69:D137 D139:D207 D1 D3:D67">
    <cfRule type="cellIs" dxfId="0" priority="2" operator="lessThan">
      <formula>0</formula>
    </cfRule>
  </conditionalFormatting>
  <pageMargins left="0.23622047244094491" right="0.23622047244094491" top="0.19685039370078741" bottom="0.19685039370078741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výstup</vt:lpstr>
      <vt:lpstr>k tisku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 Sloup</dc:creator>
  <cp:lastModifiedBy>vladislav.vyvazil</cp:lastModifiedBy>
  <cp:lastPrinted>2024-10-10T09:21:19Z</cp:lastPrinted>
  <dcterms:created xsi:type="dcterms:W3CDTF">2019-10-01T07:06:58Z</dcterms:created>
  <dcterms:modified xsi:type="dcterms:W3CDTF">2024-10-10T09:23:46Z</dcterms:modified>
</cp:coreProperties>
</file>